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025" yWindow="-120" windowWidth="23250" windowHeight="12465"/>
  </bookViews>
  <sheets>
    <sheet name="доходы 2023" sheetId="3" r:id="rId1"/>
  </sheets>
  <definedNames>
    <definedName name="_xlnm._FilterDatabase" localSheetId="0" hidden="1">'доходы 2023'!$A$11:$N$159</definedName>
    <definedName name="Z_0813F25C_F2BE_40BB_95EA_83E01CC58D72_.wvu.Cols" localSheetId="0" hidden="1">'доходы 2023'!#REF!,'доходы 2023'!#REF!</definedName>
    <definedName name="Z_0813F25C_F2BE_40BB_95EA_83E01CC58D72_.wvu.FilterData" localSheetId="0" hidden="1">'доходы 2023'!#REF!</definedName>
    <definedName name="Z_0813F25C_F2BE_40BB_95EA_83E01CC58D72_.wvu.PrintArea" localSheetId="0" hidden="1">'доходы 2023'!#REF!</definedName>
    <definedName name="Z_0813F25C_F2BE_40BB_95EA_83E01CC58D72_.wvu.PrintTitles" localSheetId="0" hidden="1">'доходы 2023'!$10:$10</definedName>
    <definedName name="Z_08B5ED92_10E2_42AE_82E9_32E381746883_.wvu.FilterData" localSheetId="0" hidden="1">'доходы 2023'!#REF!</definedName>
    <definedName name="Z_119D1993_C847_49EE_A0C9_FEC331859CF4_.wvu.FilterData" localSheetId="0" hidden="1">'доходы 2023'!#REF!</definedName>
    <definedName name="Z_1900A86B_9CC7_4916_865E_39BD845A674C_.wvu.FilterData" localSheetId="0" hidden="1">'доходы 2023'!#REF!</definedName>
    <definedName name="Z_21D6EB31_1538_4FDE_9566_B85E3B63B73E_.wvu.FilterData" localSheetId="0" hidden="1">'доходы 2023'!#REF!</definedName>
    <definedName name="Z_2544B305_A82E_467C_B7AD_DEA1F7204E1B_.wvu.FilterData" localSheetId="0" hidden="1">'доходы 2023'!#REF!</definedName>
    <definedName name="Z_31CBA74C_824F_4EAA_A439_EC6921EA7BC0_.wvu.FilterData" localSheetId="0" hidden="1">'доходы 2023'!#REF!</definedName>
    <definedName name="Z_3614ED58_13A7_4479_81AA_BD50FC80786E_.wvu.FilterData" localSheetId="0" hidden="1">'доходы 2023'!#REF!</definedName>
    <definedName name="Z_3EB7A6E2_4524_4074_BB8E_A3CB09B13DA7_.wvu.FilterData" localSheetId="0" hidden="1">'доходы 2023'!#REF!</definedName>
    <definedName name="Z_3F1264C8_0B12_4CE5_B41A_540142FA99EE_.wvu.FilterData" localSheetId="0" hidden="1">'доходы 2023'!#REF!</definedName>
    <definedName name="Z_564EFC82_BF4A_4164_BB45_0CFE0742373C_.wvu.FilterData" localSheetId="0" hidden="1">'доходы 2023'!#REF!</definedName>
    <definedName name="Z_5A0EFEE5_FA2E_42B4_974C_0D4DCBAEF911_.wvu.FilterData" localSheetId="0" hidden="1">'доходы 2023'!#REF!</definedName>
    <definedName name="Z_613B9A46_F447_4E8C_8B49_43BB6AA21DA7_.wvu.FilterData" localSheetId="0" hidden="1">'доходы 2023'!#REF!</definedName>
    <definedName name="Z_6301BB87_71E1_47A6_83F2_D941B20B480D_.wvu.FilterData" localSheetId="0" hidden="1">'доходы 2023'!#REF!</definedName>
    <definedName name="Z_664DAD30_47E8_448B_86E6_8E97C8E0B71F_.wvu.FilterData" localSheetId="0" hidden="1">'доходы 2023'!#REF!</definedName>
    <definedName name="Z_7BE346F7_8E4D_4C18_869C_C860791A87AC_.wvu.FilterData" localSheetId="0" hidden="1">'доходы 2023'!#REF!</definedName>
    <definedName name="Z_9DE23C44_1365_499F_B021_DE468402922C_.wvu.FilterData" localSheetId="0" hidden="1">'доходы 2023'!#REF!</definedName>
    <definedName name="Z_A3AF4792_10B0_434E_80ED_5A4BBF6AE371_.wvu.FilterData" localSheetId="0" hidden="1">'доходы 2023'!#REF!</definedName>
    <definedName name="Z_A4E13313_E55B_49F7_BD83_94A639AD039E_.wvu.FilterData" localSheetId="0" hidden="1">'доходы 2023'!#REF!</definedName>
    <definedName name="Z_B0E7EA8C_1496_42EE_8AE7_1D14AAD0CF74_.wvu.FilterData" localSheetId="0" hidden="1">'доходы 2023'!#REF!</definedName>
    <definedName name="Z_B600D231_9DAD_4000_8CFC_7785E9B23CA9_.wvu.FilterData" localSheetId="0" hidden="1">'доходы 2023'!#REF!</definedName>
    <definedName name="Z_BA44F48B_E3AE_4D6D_90E3_3D3E226FD3C9_.wvu.FilterData" localSheetId="0" hidden="1">'доходы 2023'!#REF!</definedName>
    <definedName name="Z_C40C100F_95EC_469C_8526_8FFEEF9F324A_.wvu.Cols" localSheetId="0" hidden="1">'доходы 2023'!#REF!,'доходы 2023'!#REF!</definedName>
    <definedName name="Z_C40C100F_95EC_469C_8526_8FFEEF9F324A_.wvu.FilterData" localSheetId="0" hidden="1">'доходы 2023'!#REF!</definedName>
    <definedName name="Z_C40C100F_95EC_469C_8526_8FFEEF9F324A_.wvu.PrintArea" localSheetId="0" hidden="1">'доходы 2023'!#REF!</definedName>
    <definedName name="Z_C40C100F_95EC_469C_8526_8FFEEF9F324A_.wvu.PrintTitles" localSheetId="0" hidden="1">'доходы 2023'!$10:$10</definedName>
    <definedName name="Z_C40C100F_95EC_469C_8526_8FFEEF9F324A_.wvu.Rows" localSheetId="0" hidden="1">'доходы 2023'!$13:$34,'доходы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2023'!#REF!,'доходы 2023'!#REF!</definedName>
    <definedName name="Z_FE03284D_B45A_4A99_8B9C_02166BEC3C72_.wvu.FilterData" localSheetId="0" hidden="1">'доходы 2023'!#REF!</definedName>
    <definedName name="_xlnm.Print_Titles" localSheetId="0">'доходы 2023'!$10:$11</definedName>
    <definedName name="_xlnm.Print_Area" localSheetId="0">'доходы 2023'!$A$1:$O$161</definedName>
  </definedNames>
  <calcPr calcId="162913"/>
  <customWorkbookViews>
    <customWorkbookView name="Ходова С.Н. - Личное представление" guid="{0813F25C-F2BE-40BB-95EA-83E01CC58D72}" mergeInterval="0" personalView="1" maximized="1" xWindow="-8" yWindow="-8" windowWidth="1936" windowHeight="1056" activeSheetId="1"/>
    <customWorkbookView name="Bud2 - Личное представление" guid="{B97E0216-040E-4106-A106-2FA3E0065E63}" mergeInterval="0" personalView="1" maximized="1" xWindow="1" yWindow="1" windowWidth="1759" windowHeight="799" activeSheetId="1"/>
    <customWorkbookView name="Bud3 - Личное представление" guid="{C40C100F-95EC-469C-8526-8FFEEF9F324A}" mergeInterval="0" personalView="1" maximized="1" xWindow="-8" yWindow="-8" windowWidth="1936" windowHeight="1056" activeSheetId="1"/>
  </customWorkbookViews>
</workbook>
</file>

<file path=xl/calcChain.xml><?xml version="1.0" encoding="utf-8"?>
<calcChain xmlns="http://schemas.openxmlformats.org/spreadsheetml/2006/main">
  <c r="H28" i="3"/>
  <c r="I28" s="1"/>
  <c r="I159"/>
  <c r="I158" s="1"/>
  <c r="H158"/>
  <c r="I157"/>
  <c r="I156"/>
  <c r="I155" s="1"/>
  <c r="H155"/>
  <c r="I154"/>
  <c r="I153"/>
  <c r="I152"/>
  <c r="I151"/>
  <c r="I150"/>
  <c r="I149"/>
  <c r="I148"/>
  <c r="I147"/>
  <c r="I146"/>
  <c r="I145"/>
  <c r="I144"/>
  <c r="I143"/>
  <c r="I142"/>
  <c r="I141"/>
  <c r="I140"/>
  <c r="I139"/>
  <c r="I134" s="1"/>
  <c r="I138"/>
  <c r="I137"/>
  <c r="I136"/>
  <c r="I135"/>
  <c r="H134"/>
  <c r="I133"/>
  <c r="I132"/>
  <c r="I131"/>
  <c r="I130"/>
  <c r="I129"/>
  <c r="I128"/>
  <c r="I127"/>
  <c r="I126"/>
  <c r="I125"/>
  <c r="I124"/>
  <c r="I123"/>
  <c r="I122"/>
  <c r="I121"/>
  <c r="I120"/>
  <c r="I119"/>
  <c r="I118"/>
  <c r="I117"/>
  <c r="I116" s="1"/>
  <c r="H116"/>
  <c r="I114"/>
  <c r="I113"/>
  <c r="I112"/>
  <c r="I111"/>
  <c r="I110"/>
  <c r="I109"/>
  <c r="I108"/>
  <c r="I107"/>
  <c r="I106"/>
  <c r="I105"/>
  <c r="I104"/>
  <c r="I103"/>
  <c r="I102"/>
  <c r="I101"/>
  <c r="I100"/>
  <c r="I99"/>
  <c r="I98"/>
  <c r="I97"/>
  <c r="I96"/>
  <c r="I95"/>
  <c r="I94"/>
  <c r="I93"/>
  <c r="I92"/>
  <c r="I91"/>
  <c r="I90"/>
  <c r="I89"/>
  <c r="I88"/>
  <c r="I87"/>
  <c r="I86"/>
  <c r="I85"/>
  <c r="I84"/>
  <c r="I83"/>
  <c r="I82"/>
  <c r="I81"/>
  <c r="I80"/>
  <c r="I79"/>
  <c r="I78"/>
  <c r="I77"/>
  <c r="I76"/>
  <c r="I75"/>
  <c r="I74"/>
  <c r="I73"/>
  <c r="I72"/>
  <c r="I70"/>
  <c r="I69"/>
  <c r="I68"/>
  <c r="I67"/>
  <c r="I66"/>
  <c r="I65"/>
  <c r="I64"/>
  <c r="I63"/>
  <c r="I62"/>
  <c r="I61"/>
  <c r="I60"/>
  <c r="I59"/>
  <c r="I57"/>
  <c r="I56"/>
  <c r="I55"/>
  <c r="I54"/>
  <c r="I53"/>
  <c r="I52"/>
  <c r="I51"/>
  <c r="I50"/>
  <c r="I49"/>
  <c r="I48"/>
  <c r="I47"/>
  <c r="I46"/>
  <c r="I45"/>
  <c r="I44"/>
  <c r="I43"/>
  <c r="I42"/>
  <c r="I41"/>
  <c r="I40"/>
  <c r="I39"/>
  <c r="I38"/>
  <c r="I37"/>
  <c r="I36"/>
  <c r="H35"/>
  <c r="I34"/>
  <c r="I33"/>
  <c r="I32" s="1"/>
  <c r="H32"/>
  <c r="I27"/>
  <c r="I26"/>
  <c r="I25"/>
  <c r="I24"/>
  <c r="I23"/>
  <c r="I22"/>
  <c r="I21"/>
  <c r="I20"/>
  <c r="I19"/>
  <c r="I18"/>
  <c r="I17"/>
  <c r="I16"/>
  <c r="I15"/>
  <c r="H13"/>
  <c r="F158"/>
  <c r="F155"/>
  <c r="F134"/>
  <c r="F116"/>
  <c r="F32"/>
  <c r="F35"/>
  <c r="F13"/>
  <c r="H30" l="1"/>
  <c r="H29" s="1"/>
  <c r="H12" s="1"/>
  <c r="I13"/>
  <c r="F31"/>
  <c r="F30"/>
  <c r="F29" s="1"/>
  <c r="F12" s="1"/>
  <c r="C134"/>
  <c r="E107" l="1"/>
  <c r="G107" s="1"/>
  <c r="D157"/>
  <c r="D151"/>
  <c r="D134" s="1"/>
  <c r="D114"/>
  <c r="D43"/>
  <c r="D35" s="1"/>
  <c r="L88"/>
  <c r="E88"/>
  <c r="G88" s="1"/>
  <c r="D158" l="1"/>
  <c r="E159"/>
  <c r="E156"/>
  <c r="D155"/>
  <c r="E153"/>
  <c r="G153" s="1"/>
  <c r="E154"/>
  <c r="G154" s="1"/>
  <c r="E140"/>
  <c r="G140" s="1"/>
  <c r="E114"/>
  <c r="G114" s="1"/>
  <c r="L108"/>
  <c r="E108"/>
  <c r="G108" s="1"/>
  <c r="E93"/>
  <c r="G93" s="1"/>
  <c r="L59"/>
  <c r="E59"/>
  <c r="G59" s="1"/>
  <c r="L50"/>
  <c r="E50"/>
  <c r="G50" s="1"/>
  <c r="O152"/>
  <c r="O151"/>
  <c r="O150"/>
  <c r="O149"/>
  <c r="O148"/>
  <c r="O147"/>
  <c r="O146"/>
  <c r="O145"/>
  <c r="O144"/>
  <c r="O143"/>
  <c r="O142"/>
  <c r="O141"/>
  <c r="O139"/>
  <c r="O138"/>
  <c r="O137"/>
  <c r="O136"/>
  <c r="O135"/>
  <c r="O133"/>
  <c r="O132"/>
  <c r="O131"/>
  <c r="O130"/>
  <c r="O129"/>
  <c r="O128"/>
  <c r="O127"/>
  <c r="O126"/>
  <c r="O125"/>
  <c r="O124"/>
  <c r="O123"/>
  <c r="O122"/>
  <c r="O121"/>
  <c r="O120"/>
  <c r="O119"/>
  <c r="O118"/>
  <c r="O117"/>
  <c r="O115"/>
  <c r="O114"/>
  <c r="O113"/>
  <c r="O112"/>
  <c r="O111"/>
  <c r="O110"/>
  <c r="O109"/>
  <c r="O106"/>
  <c r="O105"/>
  <c r="O104"/>
  <c r="O103"/>
  <c r="O102"/>
  <c r="O101"/>
  <c r="O100"/>
  <c r="O99"/>
  <c r="O98"/>
  <c r="O97"/>
  <c r="O96"/>
  <c r="O95"/>
  <c r="O94"/>
  <c r="O92"/>
  <c r="O91"/>
  <c r="O90"/>
  <c r="O89"/>
  <c r="O87"/>
  <c r="O86"/>
  <c r="O85"/>
  <c r="O84"/>
  <c r="O83"/>
  <c r="O82"/>
  <c r="O81"/>
  <c r="O80"/>
  <c r="O79"/>
  <c r="O78"/>
  <c r="O77"/>
  <c r="O76"/>
  <c r="O75"/>
  <c r="O74"/>
  <c r="O73"/>
  <c r="O72"/>
  <c r="O71"/>
  <c r="O70"/>
  <c r="O69"/>
  <c r="O68"/>
  <c r="O67"/>
  <c r="O66"/>
  <c r="O65"/>
  <c r="O64"/>
  <c r="O63"/>
  <c r="O62"/>
  <c r="O61"/>
  <c r="O60"/>
  <c r="O58"/>
  <c r="O57"/>
  <c r="O56"/>
  <c r="O55"/>
  <c r="O54"/>
  <c r="O53"/>
  <c r="O52"/>
  <c r="O51"/>
  <c r="O49"/>
  <c r="O48"/>
  <c r="O47"/>
  <c r="O46"/>
  <c r="O45"/>
  <c r="O44"/>
  <c r="O43"/>
  <c r="O42"/>
  <c r="O41"/>
  <c r="O40"/>
  <c r="O39"/>
  <c r="O38"/>
  <c r="O37"/>
  <c r="O36"/>
  <c r="O34"/>
  <c r="O33"/>
  <c r="O28"/>
  <c r="O27"/>
  <c r="O26"/>
  <c r="O25"/>
  <c r="O24"/>
  <c r="O23"/>
  <c r="O22"/>
  <c r="O21"/>
  <c r="O20"/>
  <c r="O19"/>
  <c r="O18"/>
  <c r="O17"/>
  <c r="O16"/>
  <c r="O15"/>
  <c r="L152"/>
  <c r="L151"/>
  <c r="L150"/>
  <c r="L149"/>
  <c r="L148"/>
  <c r="L147"/>
  <c r="L146"/>
  <c r="L145"/>
  <c r="L144"/>
  <c r="L143"/>
  <c r="L142"/>
  <c r="L141"/>
  <c r="L139"/>
  <c r="L138"/>
  <c r="L137"/>
  <c r="L136"/>
  <c r="L135"/>
  <c r="L133"/>
  <c r="L132"/>
  <c r="L131"/>
  <c r="L130"/>
  <c r="L129"/>
  <c r="L128"/>
  <c r="L127"/>
  <c r="L126"/>
  <c r="L125"/>
  <c r="L124"/>
  <c r="L123"/>
  <c r="L122"/>
  <c r="L121"/>
  <c r="L120"/>
  <c r="L119"/>
  <c r="L118"/>
  <c r="L117"/>
  <c r="L115"/>
  <c r="L114"/>
  <c r="L113"/>
  <c r="L112"/>
  <c r="L111"/>
  <c r="L110"/>
  <c r="L109"/>
  <c r="L106"/>
  <c r="L105"/>
  <c r="L104"/>
  <c r="L103"/>
  <c r="L102"/>
  <c r="L101"/>
  <c r="L100"/>
  <c r="L99"/>
  <c r="L98"/>
  <c r="L97"/>
  <c r="L96"/>
  <c r="L95"/>
  <c r="L94"/>
  <c r="L92"/>
  <c r="L91"/>
  <c r="L90"/>
  <c r="L89"/>
  <c r="L87"/>
  <c r="L86"/>
  <c r="L85"/>
  <c r="L84"/>
  <c r="L83"/>
  <c r="L82"/>
  <c r="L81"/>
  <c r="L80"/>
  <c r="L79"/>
  <c r="L78"/>
  <c r="L77"/>
  <c r="L76"/>
  <c r="L75"/>
  <c r="L74"/>
  <c r="L73"/>
  <c r="L72"/>
  <c r="L71"/>
  <c r="L70"/>
  <c r="L69"/>
  <c r="L68"/>
  <c r="L67"/>
  <c r="L66"/>
  <c r="L65"/>
  <c r="L64"/>
  <c r="L63"/>
  <c r="L62"/>
  <c r="L61"/>
  <c r="L60"/>
  <c r="L58"/>
  <c r="L57"/>
  <c r="L56"/>
  <c r="L55"/>
  <c r="L54"/>
  <c r="L53"/>
  <c r="L52"/>
  <c r="L51"/>
  <c r="L49"/>
  <c r="L48"/>
  <c r="L47"/>
  <c r="L46"/>
  <c r="L45"/>
  <c r="L44"/>
  <c r="L43"/>
  <c r="L42"/>
  <c r="L41"/>
  <c r="L40"/>
  <c r="L39"/>
  <c r="L38"/>
  <c r="L37"/>
  <c r="L36"/>
  <c r="L34"/>
  <c r="L33"/>
  <c r="L28"/>
  <c r="L27"/>
  <c r="L26"/>
  <c r="L25"/>
  <c r="L24"/>
  <c r="L23"/>
  <c r="L22"/>
  <c r="L21"/>
  <c r="L20"/>
  <c r="L19"/>
  <c r="L18"/>
  <c r="L17"/>
  <c r="L16"/>
  <c r="L15"/>
  <c r="E152"/>
  <c r="G152" s="1"/>
  <c r="E150"/>
  <c r="G150" s="1"/>
  <c r="E149"/>
  <c r="G149" s="1"/>
  <c r="E148"/>
  <c r="G148" s="1"/>
  <c r="E147"/>
  <c r="G147" s="1"/>
  <c r="E146"/>
  <c r="G146" s="1"/>
  <c r="E145"/>
  <c r="G145" s="1"/>
  <c r="E144"/>
  <c r="G144" s="1"/>
  <c r="E143"/>
  <c r="G143" s="1"/>
  <c r="E142"/>
  <c r="G142" s="1"/>
  <c r="E141"/>
  <c r="G141" s="1"/>
  <c r="E139"/>
  <c r="G139" s="1"/>
  <c r="E138"/>
  <c r="G138" s="1"/>
  <c r="E137"/>
  <c r="G137" s="1"/>
  <c r="E136"/>
  <c r="G136" s="1"/>
  <c r="E135"/>
  <c r="E133"/>
  <c r="G133" s="1"/>
  <c r="E132"/>
  <c r="G132" s="1"/>
  <c r="E131"/>
  <c r="G131" s="1"/>
  <c r="E130"/>
  <c r="G130" s="1"/>
  <c r="E129"/>
  <c r="G129" s="1"/>
  <c r="E128"/>
  <c r="G128" s="1"/>
  <c r="E127"/>
  <c r="G127" s="1"/>
  <c r="E126"/>
  <c r="G126" s="1"/>
  <c r="E125"/>
  <c r="G125" s="1"/>
  <c r="E124"/>
  <c r="G124" s="1"/>
  <c r="E123"/>
  <c r="G123" s="1"/>
  <c r="E122"/>
  <c r="G122" s="1"/>
  <c r="E121"/>
  <c r="G121" s="1"/>
  <c r="E120"/>
  <c r="G120" s="1"/>
  <c r="E119"/>
  <c r="G119" s="1"/>
  <c r="E118"/>
  <c r="G118" s="1"/>
  <c r="E117"/>
  <c r="G117" s="1"/>
  <c r="E115"/>
  <c r="G115" s="1"/>
  <c r="I115" s="1"/>
  <c r="E113"/>
  <c r="G113" s="1"/>
  <c r="E112"/>
  <c r="G112" s="1"/>
  <c r="E111"/>
  <c r="G111" s="1"/>
  <c r="E110"/>
  <c r="G110" s="1"/>
  <c r="E109"/>
  <c r="G109" s="1"/>
  <c r="E106"/>
  <c r="G106" s="1"/>
  <c r="E105"/>
  <c r="G105" s="1"/>
  <c r="E104"/>
  <c r="G104" s="1"/>
  <c r="E103"/>
  <c r="G103" s="1"/>
  <c r="E102"/>
  <c r="G102" s="1"/>
  <c r="E101"/>
  <c r="G101" s="1"/>
  <c r="E100"/>
  <c r="G100" s="1"/>
  <c r="E99"/>
  <c r="G99" s="1"/>
  <c r="E98"/>
  <c r="G98" s="1"/>
  <c r="E97"/>
  <c r="G97" s="1"/>
  <c r="E96"/>
  <c r="G96" s="1"/>
  <c r="E95"/>
  <c r="G95" s="1"/>
  <c r="E94"/>
  <c r="G94" s="1"/>
  <c r="E92"/>
  <c r="G92" s="1"/>
  <c r="E91"/>
  <c r="G91" s="1"/>
  <c r="E90"/>
  <c r="G90" s="1"/>
  <c r="E89"/>
  <c r="G89" s="1"/>
  <c r="E87"/>
  <c r="G87" s="1"/>
  <c r="E86"/>
  <c r="G86" s="1"/>
  <c r="E85"/>
  <c r="G85" s="1"/>
  <c r="E84"/>
  <c r="G84" s="1"/>
  <c r="E83"/>
  <c r="G83" s="1"/>
  <c r="E82"/>
  <c r="G82" s="1"/>
  <c r="E81"/>
  <c r="G81" s="1"/>
  <c r="E80"/>
  <c r="G80" s="1"/>
  <c r="E79"/>
  <c r="G79" s="1"/>
  <c r="E78"/>
  <c r="G78" s="1"/>
  <c r="E77"/>
  <c r="G77" s="1"/>
  <c r="E76"/>
  <c r="G76" s="1"/>
  <c r="E75"/>
  <c r="G75" s="1"/>
  <c r="E74"/>
  <c r="G74" s="1"/>
  <c r="E73"/>
  <c r="G73" s="1"/>
  <c r="E72"/>
  <c r="G72" s="1"/>
  <c r="E71"/>
  <c r="G71" s="1"/>
  <c r="I71" s="1"/>
  <c r="E70"/>
  <c r="G70" s="1"/>
  <c r="E69"/>
  <c r="G69" s="1"/>
  <c r="E68"/>
  <c r="G68" s="1"/>
  <c r="E67"/>
  <c r="G67" s="1"/>
  <c r="E66"/>
  <c r="G66" s="1"/>
  <c r="E65"/>
  <c r="G65" s="1"/>
  <c r="E64"/>
  <c r="G64" s="1"/>
  <c r="E63"/>
  <c r="G63" s="1"/>
  <c r="E62"/>
  <c r="G62" s="1"/>
  <c r="E61"/>
  <c r="G61" s="1"/>
  <c r="E60"/>
  <c r="G60" s="1"/>
  <c r="E58"/>
  <c r="G58" s="1"/>
  <c r="I58" s="1"/>
  <c r="E57"/>
  <c r="G57" s="1"/>
  <c r="E56"/>
  <c r="G56" s="1"/>
  <c r="E55"/>
  <c r="G55" s="1"/>
  <c r="E54"/>
  <c r="G54" s="1"/>
  <c r="E53"/>
  <c r="G53" s="1"/>
  <c r="E52"/>
  <c r="G52" s="1"/>
  <c r="E51"/>
  <c r="G51" s="1"/>
  <c r="E49"/>
  <c r="G49" s="1"/>
  <c r="E48"/>
  <c r="G48" s="1"/>
  <c r="E47"/>
  <c r="G47" s="1"/>
  <c r="E46"/>
  <c r="G46" s="1"/>
  <c r="E45"/>
  <c r="G45" s="1"/>
  <c r="E44"/>
  <c r="G44" s="1"/>
  <c r="E43"/>
  <c r="G43" s="1"/>
  <c r="E42"/>
  <c r="G42" s="1"/>
  <c r="E41"/>
  <c r="G41" s="1"/>
  <c r="E40"/>
  <c r="G40" s="1"/>
  <c r="E39"/>
  <c r="G39" s="1"/>
  <c r="E38"/>
  <c r="G38" s="1"/>
  <c r="E37"/>
  <c r="G37" s="1"/>
  <c r="E36"/>
  <c r="G36" s="1"/>
  <c r="E34"/>
  <c r="G34" s="1"/>
  <c r="E33"/>
  <c r="G33" s="1"/>
  <c r="G32" s="1"/>
  <c r="E28"/>
  <c r="G28" s="1"/>
  <c r="E27"/>
  <c r="G27" s="1"/>
  <c r="E26"/>
  <c r="G26" s="1"/>
  <c r="E25"/>
  <c r="G25" s="1"/>
  <c r="E24"/>
  <c r="G24" s="1"/>
  <c r="E23"/>
  <c r="G23" s="1"/>
  <c r="E22"/>
  <c r="G22" s="1"/>
  <c r="E21"/>
  <c r="G21" s="1"/>
  <c r="E20"/>
  <c r="G20" s="1"/>
  <c r="E19"/>
  <c r="G19" s="1"/>
  <c r="E18"/>
  <c r="G18" s="1"/>
  <c r="E17"/>
  <c r="G17" s="1"/>
  <c r="E16"/>
  <c r="G16" s="1"/>
  <c r="E15"/>
  <c r="G15" s="1"/>
  <c r="N134"/>
  <c r="K134"/>
  <c r="N116"/>
  <c r="K116"/>
  <c r="D116"/>
  <c r="N35"/>
  <c r="K35"/>
  <c r="N32"/>
  <c r="K32"/>
  <c r="D32"/>
  <c r="D31" s="1"/>
  <c r="N13"/>
  <c r="K13"/>
  <c r="D13"/>
  <c r="C116"/>
  <c r="M116"/>
  <c r="M134"/>
  <c r="J116"/>
  <c r="J134"/>
  <c r="C35"/>
  <c r="J35"/>
  <c r="I35" l="1"/>
  <c r="I30" s="1"/>
  <c r="I29" s="1"/>
  <c r="I12" s="1"/>
  <c r="G135"/>
  <c r="G116"/>
  <c r="E155"/>
  <c r="G156"/>
  <c r="G155" s="1"/>
  <c r="E158"/>
  <c r="G159"/>
  <c r="G158" s="1"/>
  <c r="G13"/>
  <c r="G35"/>
  <c r="K31"/>
  <c r="E35"/>
  <c r="N31"/>
  <c r="N30"/>
  <c r="N29" s="1"/>
  <c r="N12" s="1"/>
  <c r="D30"/>
  <c r="D29" s="1"/>
  <c r="D12" s="1"/>
  <c r="L32"/>
  <c r="O32"/>
  <c r="E151"/>
  <c r="G151" s="1"/>
  <c r="E157"/>
  <c r="G157" s="1"/>
  <c r="O13"/>
  <c r="E32"/>
  <c r="L116"/>
  <c r="O35"/>
  <c r="O116"/>
  <c r="E116"/>
  <c r="L13"/>
  <c r="O134"/>
  <c r="L134"/>
  <c r="L35"/>
  <c r="K30"/>
  <c r="K29" s="1"/>
  <c r="K12" s="1"/>
  <c r="E13"/>
  <c r="M35"/>
  <c r="G134" l="1"/>
  <c r="G31" s="1"/>
  <c r="E134"/>
  <c r="E31"/>
  <c r="E30"/>
  <c r="E29" s="1"/>
  <c r="E12" s="1"/>
  <c r="O31"/>
  <c r="O30"/>
  <c r="O29" s="1"/>
  <c r="O12" s="1"/>
  <c r="L31"/>
  <c r="L30"/>
  <c r="L29" s="1"/>
  <c r="L12" s="1"/>
  <c r="C13"/>
  <c r="M13"/>
  <c r="J13"/>
  <c r="M32"/>
  <c r="J32"/>
  <c r="G30" l="1"/>
  <c r="G29" s="1"/>
  <c r="G12" s="1"/>
  <c r="M31"/>
  <c r="M30"/>
  <c r="M29" s="1"/>
  <c r="M12" s="1"/>
  <c r="J30"/>
  <c r="J29" s="1"/>
  <c r="J12" s="1"/>
  <c r="J31"/>
  <c r="C32"/>
  <c r="C31" l="1"/>
  <c r="C30"/>
  <c r="C29" s="1"/>
  <c r="C12" s="1"/>
</calcChain>
</file>

<file path=xl/sharedStrings.xml><?xml version="1.0" encoding="utf-8"?>
<sst xmlns="http://schemas.openxmlformats.org/spreadsheetml/2006/main" count="313" uniqueCount="306">
  <si>
    <t>Наименование дохода</t>
  </si>
  <si>
    <t>ВСЕГО ДОХОДОВ</t>
  </si>
  <si>
    <t>1 00 00000 00 0000 000</t>
  </si>
  <si>
    <t>НАЛОГОВЫЕ И НЕНАЛОГОВЫЕ ДОХОДЫ</t>
  </si>
  <si>
    <t>из них:</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</si>
  <si>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</si>
  <si>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</si>
  <si>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</si>
  <si>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</si>
  <si>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бюджетам субъектов Российской Федерации на выравнивание бюджетной обеспеченности</t>
  </si>
  <si>
    <t>Иные межбюджетные трансферты</t>
  </si>
  <si>
    <t>доходы, являющиеся источниками формирования дорожного фонда Республики Северная Осетия-Алания</t>
  </si>
  <si>
    <t xml:space="preserve">Безвозмездные  поступления  от   государственных (муниципальных) организаций </t>
  </si>
  <si>
    <t>Код бюджетной классификации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</si>
  <si>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</si>
  <si>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</si>
  <si>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</si>
  <si>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</si>
  <si>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</si>
  <si>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</si>
  <si>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</si>
  <si>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</si>
  <si>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2 02 25065 02 0000 150</t>
  </si>
  <si>
    <t>2 02 25242 02 0000 150</t>
  </si>
  <si>
    <t>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</si>
  <si>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</si>
  <si>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</si>
  <si>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2 02 25497 02 0000 150</t>
  </si>
  <si>
    <t>2 02 25228 02 0000 150</t>
  </si>
  <si>
    <t>2 02 10000 00 0000 150</t>
  </si>
  <si>
    <t>2 02 15001 02 0000 150</t>
  </si>
  <si>
    <t>2 02 15009 02 0000 150</t>
  </si>
  <si>
    <t>2 02 20000 00 0000 150</t>
  </si>
  <si>
    <t>2 02 25082 02 0000 150</t>
  </si>
  <si>
    <t>2 02 25081 02 0000 150</t>
  </si>
  <si>
    <t>2 02 25084 02 0000 150</t>
  </si>
  <si>
    <t>2 02 25402 02 0000 150</t>
  </si>
  <si>
    <t>2 02 25462 02 0000 150</t>
  </si>
  <si>
    <t>2 02 25467 02 0000 150</t>
  </si>
  <si>
    <t>2 02 25517 02 0000 150</t>
  </si>
  <si>
    <t>2 02 25527 02 0000 150</t>
  </si>
  <si>
    <t>2 02 30000 00 0000 150</t>
  </si>
  <si>
    <t>2 02 35118 02 0000 150</t>
  </si>
  <si>
    <t>2 02 35128 02 0000 150</t>
  </si>
  <si>
    <t>2 02 35129 02 0000 150</t>
  </si>
  <si>
    <t>2 02 35134 02 0000 150</t>
  </si>
  <si>
    <t>2 02 35135 02 0000 150</t>
  </si>
  <si>
    <t>2 02 35176 02 0000 150</t>
  </si>
  <si>
    <t>2 02 35220 02 0000 150</t>
  </si>
  <si>
    <t>2 02 35240 02 0000 150</t>
  </si>
  <si>
    <t>2 02 35250 02 0000 150</t>
  </si>
  <si>
    <t>2 02 35290 02 0000 150</t>
  </si>
  <si>
    <t>2 02 35900 02 0000 150</t>
  </si>
  <si>
    <t>2 02 35120 02 0000 150</t>
  </si>
  <si>
    <t>2 02 45161 02 0000 150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</si>
  <si>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</si>
  <si>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2 02 25113 02 0000 150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</si>
  <si>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</si>
  <si>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2 02 25554 02 0000 150</t>
  </si>
  <si>
    <t>2 02 25114 02 0000 150</t>
  </si>
  <si>
    <t>2 02 45192 02 0000 150</t>
  </si>
  <si>
    <t>2 02 25169 02 0000 150</t>
  </si>
  <si>
    <t>2 02 25491 02 0000 150</t>
  </si>
  <si>
    <t>2 02 25202 02 0000 150</t>
  </si>
  <si>
    <t>2 02 25210 02 0000 150</t>
  </si>
  <si>
    <t>2 02 45190 02 0000 150</t>
  </si>
  <si>
    <t>2 02 45468 02 0000 150</t>
  </si>
  <si>
    <t>2 02 25201 02 0000 150</t>
  </si>
  <si>
    <t>2 02 45216 02 0000 150</t>
  </si>
  <si>
    <t>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</si>
  <si>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</si>
  <si>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2 02 35429 02 0000 150</t>
  </si>
  <si>
    <t>2 02 35432 02 0000 150</t>
  </si>
  <si>
    <t>Субсидии бюджетам субъектов Российской Федерации на софинансирование капитальных вложений в объекты муниципальной собственности</t>
  </si>
  <si>
    <t>Субсидии бюджетам субъектов Российской Федерации на развитие паллиативной медицинской помощи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</si>
  <si>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</si>
  <si>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2 02 35460 02 0000 150</t>
  </si>
  <si>
    <t>2 02 45389 02 0000 150</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</si>
  <si>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</si>
  <si>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</si>
  <si>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</si>
  <si>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</si>
  <si>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2 02 25509 02 0000 150</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</si>
  <si>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</si>
  <si>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</si>
  <si>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</si>
  <si>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оснащение объектов спортивной инфраструктуры спортивно-технологическим оборудованием</t>
  </si>
  <si>
    <t>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</si>
  <si>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</si>
  <si>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</si>
  <si>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</si>
  <si>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</si>
  <si>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</si>
  <si>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</si>
  <si>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Субвенции бюджетам субъектов Российской Федерации на улучшение экологического состояния гидрографической сети</t>
  </si>
  <si>
    <t>2 02 35090 02 0000 150</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</si>
  <si>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</si>
  <si>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</si>
  <si>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2 02 25173 02 0000 150</t>
  </si>
  <si>
    <t>Субсидии бюджетам субъектов Российской Федерации на создание детских технопарков "Кванториум"</t>
  </si>
  <si>
    <t>2 02 25219 02 0000 150</t>
  </si>
  <si>
    <t>Субсидии бюджетам субъектов Российской Федерации на создание центров цифрового образования детей</t>
  </si>
  <si>
    <t>2 02 25299 02 0000 150</t>
  </si>
  <si>
    <t>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</si>
  <si>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</si>
  <si>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2 02 25480 02 0000 150</t>
  </si>
  <si>
    <t>Единая субвенция бюджетам субъектов Российской Федерации и бюджету г. Байконура</t>
  </si>
  <si>
    <t>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</si>
  <si>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</si>
  <si>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2 02 25138 02 0000 150</t>
  </si>
  <si>
    <t>2 02 25576 02 0000 150</t>
  </si>
  <si>
    <t>Субсидии бюджетам субъектов Российской Федерации на обеспечение комплексного развития сельских территорий</t>
  </si>
  <si>
    <t>2 02 25586 02 0000 150</t>
  </si>
  <si>
    <t>2 02 45073 02 0000 150</t>
  </si>
  <si>
    <t>Межбюджетные трансферты,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t>
  </si>
  <si>
    <t>2 02 27111 02 0000 150</t>
  </si>
  <si>
    <t>тысяч рублей</t>
  </si>
  <si>
    <t>2 02 25519 02 0000 150</t>
  </si>
  <si>
    <t>2 02 25523 02 0000 150</t>
  </si>
  <si>
    <t>2 02 25555 02 0000 150</t>
  </si>
  <si>
    <t>2 03 02040 02 0000 150</t>
  </si>
  <si>
    <t>2 02 25302 02 0000 150</t>
  </si>
  <si>
    <t>Субсидии бюджетам субъектов Российской Федерации на осуществление ежемесячных выплат на детей в возрасте от трех до семи лет включительно</t>
  </si>
  <si>
    <t>2 02 25259 02 0000 150</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</si>
  <si>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</si>
  <si>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</si>
  <si>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</si>
  <si>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</si>
  <si>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2 02 27576 02 0000 150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</si>
  <si>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</si>
  <si>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</si>
  <si>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</si>
  <si>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Сумма</t>
  </si>
  <si>
    <t>1 01 00000 00 0000 000</t>
  </si>
  <si>
    <t>Справочно:</t>
  </si>
  <si>
    <t xml:space="preserve"> 1 03 00000 00 0000 000</t>
  </si>
  <si>
    <t xml:space="preserve"> 1 05 00000 00 0000 000</t>
  </si>
  <si>
    <t>1 06 00000 00 0000 000</t>
  </si>
  <si>
    <t xml:space="preserve"> 1 07 00000 00 0000 000</t>
  </si>
  <si>
    <t>1 08 00000 00 0000 000</t>
  </si>
  <si>
    <t>1 11 00000 00 0000 000</t>
  </si>
  <si>
    <t xml:space="preserve"> 1 12 00000 00 0000 000</t>
  </si>
  <si>
    <t xml:space="preserve"> 1 13 00000 00 0000 000</t>
  </si>
  <si>
    <t xml:space="preserve"> 1 14 00000 00 0000 000</t>
  </si>
  <si>
    <t xml:space="preserve"> 1 15 00000 00 0000 000</t>
  </si>
  <si>
    <t xml:space="preserve"> 1 16 00000 00 0000 000</t>
  </si>
  <si>
    <t>Налоги на прибыль, доходы</t>
  </si>
  <si>
    <t>Налоги на совокупный доход</t>
  </si>
  <si>
    <t>Налоги на имущество</t>
  </si>
  <si>
    <t>Налоги, сборы и регулярные платежи за пользование природными ресурсами</t>
  </si>
  <si>
    <t>Государственная пошлина</t>
  </si>
  <si>
    <t>Платежи при пользовании природными ресурсами</t>
  </si>
  <si>
    <t>Доходы от оказания платных услуг и компенсации затрат государства</t>
  </si>
  <si>
    <t>Доходы от продажи материальных и нематериальных активов</t>
  </si>
  <si>
    <t>Административные платежи и сборы</t>
  </si>
  <si>
    <t>Штрафы, санкции, возмещение ущерба</t>
  </si>
  <si>
    <t>2 02 45523 02 0000 150</t>
  </si>
  <si>
    <t>2 02 45303 02 0000 150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</si>
  <si>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</si>
  <si>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</si>
  <si>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</si>
  <si>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</si>
  <si>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2 02 25404 02 0000 150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</si>
  <si>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</si>
  <si>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2 02 25590 02 0000 150</t>
  </si>
  <si>
    <t>Субсидии бюджетам субъектов Российской Федерации на техническое оснащение муниципальных музеев</t>
  </si>
  <si>
    <t>2 02 25192 02 0000 150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</si>
  <si>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</si>
  <si>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2 02 25304 02 0000 150</t>
  </si>
  <si>
    <t>2 02 25190 02 0000 150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</si>
  <si>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</si>
  <si>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Субсидии бюджетам субъектов Российской Федерации на государственную поддержку стимулирования увеличения производства масличных культур</t>
  </si>
  <si>
    <t>2 02 25365 02 0000 150</t>
  </si>
  <si>
    <t>2 02 25513 02 0000 150</t>
  </si>
  <si>
    <t>2 02 25340 02 0000 150</t>
  </si>
  <si>
    <t>2 02 25359 02 0000 150</t>
  </si>
  <si>
    <t>2 02 25592 02 0000 150</t>
  </si>
  <si>
    <t>Межбюджетные трансферты, передаваемые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</si>
  <si>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</si>
  <si>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2 02 25372 02 0000 150</t>
  </si>
  <si>
    <t>Субсидии бюджетам субъектов Российской Федерации на развитие транспортной инфраструктуры на сельских территориях</t>
  </si>
  <si>
    <t>2 02 25394 02 0000 150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</si>
  <si>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</si>
  <si>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2 02 25305 02 0000 150</t>
  </si>
  <si>
    <t>Субсидии бюджетам субъектов Российской Федерации на создание новых мест в общеобразовательных организациях в связи с ростом числа обучающихся, вызванным демографическим фактором</t>
  </si>
  <si>
    <t>2 02 35345 02 0000 150</t>
  </si>
  <si>
    <t>Субвенции бюджетам субъектов Российской Федерации на осуществление мер пожарной безопасности и тушение лесных пожаров</t>
  </si>
  <si>
    <t>2 02 45363 02 0000 150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</si>
  <si>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</si>
  <si>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Межбюджетные трансферты, передаваемые бюджетам субъектов Российской Федерации на развитие инфраструктуры дорожного хозяйства</t>
  </si>
  <si>
    <t>2 02 27377 02 0000 150</t>
  </si>
  <si>
    <t>Субсидии бюджетам субъектов Российской Федерации на создание новых мест в общеобразовательных организациях субъектов Российской Федерации при осуществлении капитальных вложений в объекты капитального строительства</t>
  </si>
  <si>
    <t xml:space="preserve"> Доходы от использования имущества, находящегося в государственной и муниципальной собственности</t>
  </si>
  <si>
    <t>2 02 27121 02 0000 150</t>
  </si>
  <si>
    <t>Налоги на товары (работы, услуги), реализуемые на территории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</si>
  <si>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</si>
  <si>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</si>
  <si>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</si>
  <si>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</si>
  <si>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обеспечение образовательных организаций материально-технической базой для внедрения цифровой образовательной среды</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</si>
  <si>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</si>
  <si>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</si>
  <si>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</si>
  <si>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</si>
  <si>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</si>
  <si>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поддержку отрасли культуры</t>
  </si>
  <si>
    <t>Субсидии бюджетам субъектов Российской Федерации на реализацию программ формирования современной городской среды</t>
  </si>
  <si>
    <t>2023 год</t>
  </si>
  <si>
    <t>2024 год</t>
  </si>
  <si>
    <t>2 02 27112 02 0000 150</t>
  </si>
  <si>
    <t>2 02 25750 02 0000 150</t>
  </si>
  <si>
    <t>Субсидии бюджетам субъектов Российской Федерации на реализацию мероприятий по модернизации школьных систем образования</t>
  </si>
  <si>
    <t>ПРИЛОЖЕНИЕ 1</t>
  </si>
  <si>
    <t>2 03 00000 00 0000 000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</si>
  <si>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</si>
  <si>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2 02 49001 02 0000 150</t>
  </si>
  <si>
    <t>2025 год</t>
  </si>
  <si>
    <t>2 02 25014 02 0000 150</t>
  </si>
  <si>
    <t>2 02 25098 02 0000 150</t>
  </si>
  <si>
    <t>2 02 25110 02 0000 150</t>
  </si>
  <si>
    <t>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</si>
  <si>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</si>
  <si>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2 02 25752 02 0000 150</t>
  </si>
  <si>
    <t>Субсидии бюджетам субъектов Российской Федерации на создание системы поддержки фермеров и развитие сельской кооперации</t>
  </si>
  <si>
    <t>2 02 25511 02 0000 150</t>
  </si>
  <si>
    <t>Субсидии бюджетам субъектов Российской Федерации на проведение комплексных кадастровых работ</t>
  </si>
  <si>
    <t>2 02 25385 02 0000 150</t>
  </si>
  <si>
    <t>2 02 25753 02 0000 150</t>
  </si>
  <si>
    <t>Субсидии бюджетам субъектов Российской Федерации на софинансирование закупки оборудования для создания "умных" спортивных площадок</t>
  </si>
  <si>
    <t>2 02 27523 02 0000 150</t>
  </si>
  <si>
    <t>2 02 25028 02 0000 150</t>
  </si>
  <si>
    <t>2 02 45368 02 0000 150</t>
  </si>
  <si>
    <t>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по финансовому обеспечению (возмещению) производителям зерновых культур части затрат на производство и реализацию зерновых культур</t>
  </si>
  <si>
    <t>2 02 45454 02 0000 150</t>
  </si>
  <si>
    <t>Межбюджетные трансферты, передаваемые бюджетам субъектов Российской Федерации на создание модельных муниципальных библиотек</t>
  </si>
  <si>
    <t>2 02 45292 02 0000 150</t>
  </si>
  <si>
    <t>2 02 45298 02 0000 150</t>
  </si>
  <si>
    <t>2 02 25187 02 0000 150</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</si>
  <si>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</si>
  <si>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2 02 25116 02 0000 150</t>
  </si>
  <si>
    <t>2 02 25584 02 0000 150</t>
  </si>
  <si>
    <t>2 02 25179 02 0000 150</t>
  </si>
  <si>
    <t>2 02 25368 02 0000 150</t>
  </si>
  <si>
    <t>2 02 25518 02 0000 150</t>
  </si>
  <si>
    <t>2 02 25591 02 0000 150</t>
  </si>
  <si>
    <t>2 02 25598 00 0000 150</t>
  </si>
  <si>
    <t>2 02 45300 02 0000 150</t>
  </si>
  <si>
    <t>2 02 45766 02 0000 150</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</si>
  <si>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</si>
  <si>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</si>
  <si>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и бюджету города Байконура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</si>
  <si>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субъектов Российской Федерации на софинансирование создания и (или) модернизации инфраструктуры в сфере культуры региональной (муниципальной) собственности</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</si>
  <si>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</si>
  <si>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</si>
  <si>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развитие виноградарства и виноделия</t>
  </si>
  <si>
    <t>Субсидии бюджетам субъектов Российской Федерации на создание (обновление) материально-технической базы образовательных организаций, реализующих программы среднего профессионального образования</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</si>
  <si>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</si>
  <si>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</si>
  <si>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Субсидия бюджетам субъектов Российской Федерации на достижение показателей государственной программы Российской Федерации "Реализация госудаственной национальной политики"</t>
  </si>
  <si>
    <t>Субсидии бюджетам субъектов Российской Федерации на обеспечение закупки авиационных работ в целях оказания медицинской помощи</t>
  </si>
  <si>
    <t>Субсидии бюджетам субъектов Российской Федерации на оснащение региональных и муниципальных театров</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</si>
  <si>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</si>
  <si>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Субсидия бюджету Республики Северная Осетия - Алания на финансовое обеспечение оказания медицинской помощи и социальной реабилитации граждан, пострадавших в результате террористического акта в г. Беслане 1 - 3 сентября 2004 года</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</si>
  <si>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</si>
  <si>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</si>
  <si>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</si>
  <si>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</si>
  <si>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</si>
  <si>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</si>
  <si>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</si>
  <si>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в соответствии с Законом Российской Федерации от 19 апреля 1991 года № 1032-I "О занятости населения в Российской Федерации"</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</si>
  <si>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работников промышленных предприятий</t>
  </si>
  <si>
    <t>Межбюджетные трансферты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t>
  </si>
  <si>
    <t>Межбюджетные трансферты, передаваемые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</si>
  <si>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Межбюджетные трансферты, передаваемые бюджетам субъектов Российской Федерации на реализацию мероприятий по развитию зарядной инфраструктуры для электромобилей</t>
  </si>
  <si>
    <t>ПРИЛОЖЕНИЕ 4</t>
  </si>
  <si>
    <t>Субсидии бюджетам субъектов Российской Федерации бюджетам на стимулирование увеличения производства картофеля и овощей</t>
  </si>
  <si>
    <t>изменения 
(+/-)</t>
  </si>
  <si>
    <t>2 02 25172 02 0000 150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</si>
  <si>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</si>
  <si>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2 02 25213 02 0000 150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</si>
  <si>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</si>
  <si>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Субсидии бюджетам субъектов Российской Федерации на развитие сети учреждений культурно-досугового типа</t>
  </si>
  <si>
    <t>2 02 27110 02 0000 150</t>
  </si>
  <si>
    <t>2 02 45252 02 0000 150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</si>
  <si>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</si>
  <si>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</si>
  <si>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2 02 45784 02 0000 150</t>
  </si>
  <si>
    <t>Межбюджетные трансферты, передаваемые бюджетам субъектов Российской Федерации на финансирование дорожной деятельности в отношении автомобильных дорог общего пользования регионального или межмуниципального, местного значения</t>
  </si>
  <si>
    <t>2 03 02099 02 0000 150</t>
  </si>
  <si>
    <t>Прочие безвозмездные поступления от государственных (муниципальных) организаций в бюджеты субъектов Российской Федерации</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</si>
  <si>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</si>
  <si>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</si>
  <si>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</si>
  <si>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2 18 02010 02 0000 150</t>
  </si>
  <si>
    <t>Доходы бюджетов субъектов Российской Федерации от возврата бюджетными учреждениями остатков субсидий прошлых лет</t>
  </si>
  <si>
    <t>Субсидии бюджетам субъектов Российской Федерации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</si>
  <si>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ИЗ ФБ</t>
  </si>
  <si>
    <t xml:space="preserve"> 2023 год </t>
  </si>
  <si>
    <t xml:space="preserve"> 2024 год </t>
  </si>
  <si>
    <t xml:space="preserve"> 2025 год</t>
  </si>
  <si>
    <t>Доходы республиканского бюджета Республики Северная Осетия-Алания на 2023 год и на плановый период 
2024 и 2025 годов</t>
  </si>
  <si>
    <t>к Закону Республики Северная Осетия - Алания 
"О республиканском бюджете Республики Северная Осетия - Алания на 2023 год и на плановый период 
2024 и 2025 годов"</t>
  </si>
  <si>
    <t>к Закону Республики Северная Осетия - Алания
 "О внесении изменений в Закон Республики Северная Осетия - Алания "О республиканском бюджете Республики Северная Осетия - Алания на 2023 год и на плановый период 2024 и 2025 годов"</t>
  </si>
  <si>
    <t>изменения №1 
(+/-)</t>
  </si>
  <si>
    <t>изменения №3
(+/-)</t>
  </si>
</sst>
</file>

<file path=xl/styles.xml><?xml version="1.0" encoding="utf-8"?>
<styleSheet xmlns="http://schemas.openxmlformats.org/spreadsheetml/2006/main">
  <numFmts count="2">
    <numFmt numFmtId="164" formatCode="#,##0.0"/>
    <numFmt numFmtId="165" formatCode="0.00000"/>
  </numFmts>
  <fonts count="12">
    <font>
      <sz val="10"/>
      <name val="Arial Cyr"/>
      <charset val="204"/>
    </font>
    <font>
      <sz val="11"/>
      <name val="Times New Roman"/>
      <family val="1"/>
      <charset val="204"/>
    </font>
    <font>
      <b/>
      <sz val="12"/>
      <name val="Times New Roman"/>
      <family val="1"/>
      <charset val="204"/>
    </font>
    <font>
      <b/>
      <sz val="11"/>
      <name val="Times New Roman"/>
      <family val="1"/>
      <charset val="204"/>
    </font>
    <font>
      <sz val="11"/>
      <color indexed="8"/>
      <name val="Calibri"/>
      <family val="2"/>
      <charset val="204"/>
    </font>
    <font>
      <b/>
      <sz val="14"/>
      <name val="Times New Roman"/>
      <family val="1"/>
      <charset val="204"/>
    </font>
    <font>
      <sz val="12"/>
      <name val="Times New Roman"/>
      <family val="1"/>
      <charset val="204"/>
    </font>
    <font>
      <sz val="11"/>
      <color theme="1"/>
      <name val="Calibri"/>
      <family val="2"/>
      <charset val="204"/>
      <scheme val="minor"/>
    </font>
    <font>
      <b/>
      <sz val="10"/>
      <color rgb="FF000000"/>
      <name val="Arial Cyr"/>
    </font>
    <font>
      <sz val="10"/>
      <color rgb="FF000000"/>
      <name val="Arial Cyr"/>
    </font>
    <font>
      <sz val="10"/>
      <color rgb="FF000000"/>
      <name val="Arial"/>
      <family val="2"/>
      <charset val="204"/>
    </font>
    <font>
      <b/>
      <sz val="12"/>
      <color rgb="FFFF000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indexed="64"/>
      </bottom>
      <diagonal/>
    </border>
  </borders>
  <cellStyleXfs count="9">
    <xf numFmtId="0" fontId="0" fillId="0" borderId="0"/>
    <xf numFmtId="0" fontId="8" fillId="0" borderId="12">
      <alignment vertical="top" wrapText="1"/>
    </xf>
    <xf numFmtId="0" fontId="9" fillId="0" borderId="12">
      <alignment horizontal="left" vertical="top" wrapText="1"/>
    </xf>
    <xf numFmtId="0" fontId="4" fillId="0" borderId="0"/>
    <xf numFmtId="0" fontId="10" fillId="0" borderId="0"/>
    <xf numFmtId="0" fontId="7" fillId="0" borderId="0"/>
    <xf numFmtId="0" fontId="7" fillId="0" borderId="0"/>
    <xf numFmtId="0" fontId="7" fillId="0" borderId="0"/>
    <xf numFmtId="0" fontId="9" fillId="0" borderId="13">
      <alignment horizontal="center" vertical="center" wrapText="1"/>
    </xf>
  </cellStyleXfs>
  <cellXfs count="63">
    <xf numFmtId="0" fontId="0" fillId="0" borderId="0" xfId="0"/>
    <xf numFmtId="0" fontId="1" fillId="0" borderId="0" xfId="0" applyFont="1" applyFill="1" applyAlignment="1">
      <alignment horizontal="center" vertical="center"/>
    </xf>
    <xf numFmtId="0" fontId="1" fillId="0" borderId="0" xfId="0" applyFont="1" applyFill="1"/>
    <xf numFmtId="0" fontId="3" fillId="0" borderId="0" xfId="0" applyFont="1" applyFill="1"/>
    <xf numFmtId="164" fontId="2" fillId="0" borderId="1" xfId="0" applyNumberFormat="1" applyFont="1" applyFill="1" applyBorder="1" applyAlignment="1">
      <alignment horizontal="right"/>
    </xf>
    <xf numFmtId="164" fontId="2" fillId="0" borderId="1" xfId="0" applyNumberFormat="1" applyFont="1" applyFill="1" applyBorder="1"/>
    <xf numFmtId="164" fontId="6" fillId="0" borderId="1" xfId="0" applyNumberFormat="1" applyFont="1" applyFill="1" applyBorder="1"/>
    <xf numFmtId="49" fontId="1" fillId="0" borderId="2" xfId="0" applyNumberFormat="1" applyFont="1" applyFill="1" applyBorder="1" applyAlignment="1">
      <alignment horizontal="right"/>
    </xf>
    <xf numFmtId="49" fontId="3" fillId="0" borderId="2" xfId="0" applyNumberFormat="1" applyFont="1" applyFill="1" applyBorder="1" applyAlignment="1">
      <alignment horizontal="right"/>
    </xf>
    <xf numFmtId="164" fontId="2" fillId="0" borderId="5" xfId="0" applyNumberFormat="1" applyFont="1" applyFill="1" applyBorder="1" applyAlignment="1">
      <alignment horizontal="right"/>
    </xf>
    <xf numFmtId="1" fontId="3" fillId="0" borderId="2" xfId="0" applyNumberFormat="1" applyFont="1" applyFill="1" applyBorder="1" applyAlignment="1">
      <alignment horizontal="right" wrapText="1"/>
    </xf>
    <xf numFmtId="164" fontId="2" fillId="0" borderId="3" xfId="0" applyNumberFormat="1" applyFont="1" applyFill="1" applyBorder="1" applyAlignment="1">
      <alignment horizontal="right"/>
    </xf>
    <xf numFmtId="164" fontId="2" fillId="0" borderId="3" xfId="0" applyNumberFormat="1" applyFont="1" applyFill="1" applyBorder="1"/>
    <xf numFmtId="1" fontId="1" fillId="0" borderId="2" xfId="0" applyNumberFormat="1" applyFont="1" applyFill="1" applyBorder="1" applyAlignment="1">
      <alignment horizontal="right" wrapText="1"/>
    </xf>
    <xf numFmtId="164" fontId="6" fillId="0" borderId="3" xfId="0" applyNumberFormat="1" applyFont="1" applyFill="1" applyBorder="1"/>
    <xf numFmtId="0" fontId="3" fillId="0" borderId="2" xfId="0" applyFont="1" applyFill="1" applyBorder="1" applyAlignment="1">
      <alignment horizontal="right"/>
    </xf>
    <xf numFmtId="0" fontId="2" fillId="0" borderId="1" xfId="0" applyFont="1" applyFill="1" applyBorder="1"/>
    <xf numFmtId="164" fontId="6" fillId="0" borderId="1" xfId="0" applyNumberFormat="1" applyFont="1" applyFill="1" applyBorder="1" applyAlignment="1"/>
    <xf numFmtId="164" fontId="2" fillId="0" borderId="1" xfId="0" applyNumberFormat="1" applyFont="1" applyFill="1" applyBorder="1" applyAlignment="1"/>
    <xf numFmtId="0" fontId="6" fillId="0" borderId="0" xfId="0" applyFont="1" applyFill="1"/>
    <xf numFmtId="49" fontId="1" fillId="0" borderId="0" xfId="0" applyNumberFormat="1" applyFont="1" applyFill="1" applyBorder="1" applyAlignment="1">
      <alignment horizontal="right"/>
    </xf>
    <xf numFmtId="0" fontId="6" fillId="0" borderId="0" xfId="0" applyFont="1" applyFill="1" applyBorder="1" applyAlignment="1">
      <alignment horizontal="left" wrapText="1" indent="1"/>
    </xf>
    <xf numFmtId="164" fontId="6" fillId="0" borderId="0" xfId="0" applyNumberFormat="1" applyFont="1" applyFill="1" applyBorder="1" applyAlignment="1"/>
    <xf numFmtId="164" fontId="2" fillId="2" borderId="1" xfId="0" applyNumberFormat="1" applyFont="1" applyFill="1" applyBorder="1" applyAlignment="1">
      <alignment horizontal="right"/>
    </xf>
    <xf numFmtId="164" fontId="1" fillId="0" borderId="0" xfId="0" applyNumberFormat="1" applyFont="1" applyFill="1"/>
    <xf numFmtId="164" fontId="6" fillId="0" borderId="0" xfId="0" applyNumberFormat="1" applyFont="1" applyFill="1"/>
    <xf numFmtId="164" fontId="6" fillId="0" borderId="0" xfId="0" applyNumberFormat="1" applyFont="1" applyFill="1" applyAlignment="1">
      <alignment horizontal="right"/>
    </xf>
    <xf numFmtId="164" fontId="6" fillId="0" borderId="0" xfId="0" applyNumberFormat="1" applyFont="1" applyFill="1" applyBorder="1" applyAlignment="1">
      <alignment wrapText="1"/>
    </xf>
    <xf numFmtId="164" fontId="11" fillId="0" borderId="7" xfId="0" applyNumberFormat="1" applyFont="1" applyFill="1" applyBorder="1" applyAlignment="1">
      <alignment horizontal="center" vertical="center" wrapText="1"/>
    </xf>
    <xf numFmtId="165" fontId="2" fillId="0" borderId="7"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0" fontId="2" fillId="0" borderId="8" xfId="0" applyFont="1" applyFill="1" applyBorder="1" applyAlignment="1">
      <alignment horizontal="center"/>
    </xf>
    <xf numFmtId="164" fontId="2" fillId="0" borderId="9" xfId="0" applyNumberFormat="1" applyFont="1" applyFill="1" applyBorder="1" applyAlignment="1">
      <alignment horizontal="right"/>
    </xf>
    <xf numFmtId="164" fontId="2" fillId="2" borderId="3" xfId="0" applyNumberFormat="1" applyFont="1" applyFill="1" applyBorder="1" applyAlignment="1">
      <alignment horizontal="right"/>
    </xf>
    <xf numFmtId="164" fontId="2" fillId="0" borderId="3" xfId="0" applyNumberFormat="1" applyFont="1" applyFill="1" applyBorder="1" applyAlignment="1"/>
    <xf numFmtId="164" fontId="6" fillId="0" borderId="3" xfId="0" applyNumberFormat="1" applyFont="1" applyFill="1" applyBorder="1" applyAlignment="1"/>
    <xf numFmtId="164" fontId="6" fillId="0" borderId="7" xfId="0" applyNumberFormat="1" applyFont="1" applyFill="1" applyBorder="1" applyAlignment="1"/>
    <xf numFmtId="164" fontId="6" fillId="0" borderId="4" xfId="0" applyNumberFormat="1" applyFont="1" applyFill="1" applyBorder="1" applyAlignment="1"/>
    <xf numFmtId="1" fontId="2" fillId="0" borderId="1" xfId="0" applyNumberFormat="1" applyFont="1" applyFill="1" applyBorder="1" applyAlignment="1">
      <alignment horizontal="left" wrapText="1" indent="1"/>
    </xf>
    <xf numFmtId="1" fontId="6" fillId="0" borderId="1" xfId="0" applyNumberFormat="1" applyFont="1" applyFill="1" applyBorder="1" applyAlignment="1">
      <alignment horizontal="left" wrapText="1" indent="1"/>
    </xf>
    <xf numFmtId="0" fontId="6" fillId="0" borderId="1" xfId="0" applyFont="1" applyFill="1" applyBorder="1" applyAlignment="1">
      <alignment horizontal="left" wrapText="1" indent="1"/>
    </xf>
    <xf numFmtId="0" fontId="2" fillId="0" borderId="1" xfId="0" applyFont="1" applyFill="1" applyBorder="1" applyAlignment="1">
      <alignment horizontal="left" wrapText="1" indent="1"/>
    </xf>
    <xf numFmtId="0" fontId="2" fillId="2" borderId="1" xfId="0" applyFont="1" applyFill="1" applyBorder="1" applyAlignment="1">
      <alignment horizontal="left" wrapText="1" indent="1"/>
    </xf>
    <xf numFmtId="0" fontId="2" fillId="0" borderId="1" xfId="0" applyFont="1" applyFill="1" applyBorder="1" applyAlignment="1">
      <alignment horizontal="left" vertical="center" wrapText="1" indent="1"/>
    </xf>
    <xf numFmtId="164" fontId="6" fillId="3" borderId="1" xfId="0" applyNumberFormat="1" applyFont="1" applyFill="1" applyBorder="1" applyAlignment="1"/>
    <xf numFmtId="0" fontId="6" fillId="0" borderId="7" xfId="0" applyFont="1" applyFill="1" applyBorder="1" applyAlignment="1">
      <alignment horizontal="left" wrapText="1" indent="1"/>
    </xf>
    <xf numFmtId="164" fontId="6" fillId="0" borderId="7" xfId="0" applyNumberFormat="1" applyFont="1" applyFill="1" applyBorder="1"/>
    <xf numFmtId="0" fontId="6" fillId="0" borderId="5" xfId="0" applyFont="1" applyFill="1" applyBorder="1"/>
    <xf numFmtId="0" fontId="1" fillId="0" borderId="0" xfId="0" applyFont="1" applyFill="1" applyAlignment="1">
      <alignment horizontal="right"/>
    </xf>
    <xf numFmtId="0" fontId="1" fillId="0" borderId="6" xfId="0" applyFont="1" applyFill="1" applyBorder="1" applyAlignment="1">
      <alignment horizontal="right"/>
    </xf>
    <xf numFmtId="164" fontId="6" fillId="0" borderId="0" xfId="0" applyNumberFormat="1" applyFont="1" applyFill="1" applyBorder="1" applyAlignment="1">
      <alignment horizontal="center" wrapText="1"/>
    </xf>
    <xf numFmtId="164" fontId="6" fillId="0" borderId="0" xfId="0" applyNumberFormat="1" applyFont="1" applyFill="1" applyAlignment="1">
      <alignment horizontal="center"/>
    </xf>
    <xf numFmtId="164" fontId="6" fillId="0" borderId="0" xfId="0" applyNumberFormat="1" applyFont="1" applyFill="1" applyAlignment="1">
      <alignment horizontal="center" wrapText="1"/>
    </xf>
    <xf numFmtId="0" fontId="3" fillId="0"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7" xfId="0" applyFont="1" applyFill="1" applyBorder="1" applyAlignment="1">
      <alignment horizontal="center" vertical="center" wrapText="1"/>
    </xf>
    <xf numFmtId="164" fontId="2" fillId="0" borderId="0" xfId="0" applyNumberFormat="1" applyFont="1" applyFill="1" applyBorder="1" applyAlignment="1">
      <alignment horizontal="center" wrapText="1"/>
    </xf>
    <xf numFmtId="164" fontId="6" fillId="0" borderId="0" xfId="0" applyNumberFormat="1" applyFont="1" applyFill="1" applyBorder="1" applyAlignment="1">
      <alignment horizontal="right" vertical="center"/>
    </xf>
    <xf numFmtId="164" fontId="2" fillId="0" borderId="14" xfId="0" applyNumberFormat="1" applyFont="1" applyFill="1" applyBorder="1" applyAlignment="1">
      <alignment horizontal="center" vertical="center"/>
    </xf>
    <xf numFmtId="164" fontId="2" fillId="0" borderId="11" xfId="0" applyNumberFormat="1" applyFont="1" applyFill="1" applyBorder="1" applyAlignment="1">
      <alignment horizontal="center" vertical="center"/>
    </xf>
    <xf numFmtId="0" fontId="5" fillId="0" borderId="0" xfId="0" applyFont="1" applyFill="1" applyAlignment="1">
      <alignment horizontal="center" vertical="center" wrapText="1"/>
    </xf>
  </cellXfs>
  <cellStyles count="9">
    <cellStyle name="xl22" xfId="8"/>
    <cellStyle name="xl31" xfId="1"/>
    <cellStyle name="xl34" xfId="2"/>
    <cellStyle name="Обычный" xfId="0" builtinId="0"/>
    <cellStyle name="Обычный 2" xfId="3"/>
    <cellStyle name="Обычный 3" xfId="4"/>
    <cellStyle name="Обычный 5" xfId="5"/>
    <cellStyle name="Обычный 6" xfId="6"/>
    <cellStyle name="Обычный 7"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64"/>
  <sheetViews>
    <sheetView tabSelected="1" view="pageBreakPreview" topLeftCell="A3" zoomScale="70" zoomScaleNormal="100" zoomScaleSheetLayoutView="70" workbookViewId="0">
      <selection activeCell="E4" sqref="E4:O4"/>
    </sheetView>
  </sheetViews>
  <sheetFormatPr defaultColWidth="9.140625" defaultRowHeight="15.75" outlineLevelRow="1" outlineLevelCol="1"/>
  <cols>
    <col min="1" max="1" width="28.140625" style="49" customWidth="1"/>
    <col min="2" max="2" width="64.85546875" style="2" customWidth="1"/>
    <col min="3" max="3" width="16.5703125" style="2" hidden="1" customWidth="1" outlineLevel="1"/>
    <col min="4" max="4" width="20.85546875" style="2" hidden="1" customWidth="1" outlineLevel="1"/>
    <col min="5" max="5" width="17.5703125" style="24" hidden="1" customWidth="1" outlineLevel="1" collapsed="1"/>
    <col min="6" max="6" width="17.5703125" style="24" hidden="1" customWidth="1" outlineLevel="1"/>
    <col min="7" max="7" width="17.5703125" style="24" customWidth="1" collapsed="1"/>
    <col min="8" max="9" width="17.5703125" style="24" customWidth="1"/>
    <col min="10" max="11" width="17.5703125" style="24" hidden="1" customWidth="1" outlineLevel="1"/>
    <col min="12" max="12" width="17.5703125" style="24" customWidth="1" collapsed="1"/>
    <col min="13" max="13" width="17.5703125" style="24" hidden="1" customWidth="1" outlineLevel="1"/>
    <col min="14" max="14" width="17.5703125" style="25" hidden="1" customWidth="1" outlineLevel="1"/>
    <col min="15" max="15" width="17.5703125" style="25" customWidth="1" collapsed="1"/>
    <col min="16" max="16384" width="9.140625" style="2"/>
  </cols>
  <sheetData>
    <row r="1" spans="1:18" ht="25.5" hidden="1" customHeight="1"/>
    <row r="2" spans="1:18" ht="81.75" hidden="1" customHeight="1"/>
    <row r="3" spans="1:18" ht="31.5" customHeight="1">
      <c r="E3" s="52" t="s">
        <v>212</v>
      </c>
      <c r="F3" s="52"/>
      <c r="G3" s="52"/>
      <c r="H3" s="52"/>
      <c r="I3" s="52"/>
      <c r="J3" s="52"/>
      <c r="K3" s="52"/>
      <c r="L3" s="52"/>
      <c r="M3" s="52"/>
      <c r="N3" s="52"/>
      <c r="O3" s="52"/>
    </row>
    <row r="4" spans="1:18" ht="96" customHeight="1">
      <c r="E4" s="53" t="s">
        <v>303</v>
      </c>
      <c r="F4" s="53"/>
      <c r="G4" s="53"/>
      <c r="H4" s="53"/>
      <c r="I4" s="53"/>
      <c r="J4" s="53"/>
      <c r="K4" s="53"/>
      <c r="L4" s="53"/>
      <c r="M4" s="53"/>
      <c r="N4" s="53"/>
      <c r="O4" s="53"/>
      <c r="R4" s="19"/>
    </row>
    <row r="5" spans="1:18" ht="25.5" customHeight="1" collapsed="1">
      <c r="C5" s="22"/>
      <c r="D5" s="22"/>
      <c r="E5" s="51" t="s">
        <v>275</v>
      </c>
      <c r="F5" s="51"/>
      <c r="G5" s="51"/>
      <c r="H5" s="51"/>
      <c r="I5" s="51"/>
      <c r="J5" s="51"/>
      <c r="K5" s="51"/>
      <c r="L5" s="51"/>
      <c r="M5" s="51"/>
      <c r="N5" s="51"/>
      <c r="O5" s="51"/>
    </row>
    <row r="6" spans="1:18" ht="75.75" customHeight="1">
      <c r="C6" s="27"/>
      <c r="D6" s="27"/>
      <c r="E6" s="51" t="s">
        <v>302</v>
      </c>
      <c r="F6" s="51"/>
      <c r="G6" s="51"/>
      <c r="H6" s="51"/>
      <c r="I6" s="51"/>
      <c r="J6" s="51"/>
      <c r="K6" s="51"/>
      <c r="L6" s="51"/>
      <c r="M6" s="51"/>
      <c r="N6" s="51"/>
      <c r="O6" s="51"/>
    </row>
    <row r="7" spans="1:18" ht="15" customHeight="1">
      <c r="A7" s="58"/>
      <c r="B7" s="58"/>
      <c r="C7" s="58"/>
      <c r="D7" s="58"/>
      <c r="E7" s="58"/>
      <c r="F7" s="58"/>
      <c r="G7" s="58"/>
      <c r="H7" s="58"/>
      <c r="I7" s="58"/>
      <c r="J7" s="58"/>
      <c r="K7" s="58"/>
      <c r="L7" s="58"/>
      <c r="M7" s="58"/>
    </row>
    <row r="8" spans="1:18" ht="42" customHeight="1">
      <c r="A8" s="62" t="s">
        <v>301</v>
      </c>
      <c r="B8" s="62"/>
      <c r="C8" s="62"/>
      <c r="D8" s="62"/>
      <c r="E8" s="62"/>
      <c r="F8" s="62"/>
      <c r="G8" s="62"/>
      <c r="H8" s="62"/>
      <c r="I8" s="62"/>
      <c r="J8" s="62"/>
      <c r="K8" s="62"/>
      <c r="L8" s="62"/>
      <c r="M8" s="62"/>
      <c r="N8" s="62"/>
      <c r="O8" s="62"/>
    </row>
    <row r="9" spans="1:18" ht="16.5" thickBot="1">
      <c r="J9" s="59"/>
      <c r="K9" s="59"/>
      <c r="L9" s="59"/>
      <c r="M9" s="59"/>
      <c r="O9" s="26" t="s">
        <v>116</v>
      </c>
    </row>
    <row r="10" spans="1:18" s="1" customFormat="1" ht="27" customHeight="1">
      <c r="A10" s="54" t="s">
        <v>13</v>
      </c>
      <c r="B10" s="56" t="s">
        <v>0</v>
      </c>
      <c r="C10" s="60" t="s">
        <v>132</v>
      </c>
      <c r="D10" s="60"/>
      <c r="E10" s="60"/>
      <c r="F10" s="60"/>
      <c r="G10" s="60"/>
      <c r="H10" s="60"/>
      <c r="I10" s="60"/>
      <c r="J10" s="60"/>
      <c r="K10" s="60"/>
      <c r="L10" s="60"/>
      <c r="M10" s="60"/>
      <c r="N10" s="60"/>
      <c r="O10" s="61"/>
    </row>
    <row r="11" spans="1:18" s="1" customFormat="1" ht="33.75" customHeight="1" thickBot="1">
      <c r="A11" s="55"/>
      <c r="B11" s="57"/>
      <c r="C11" s="28" t="s">
        <v>207</v>
      </c>
      <c r="D11" s="29" t="s">
        <v>304</v>
      </c>
      <c r="E11" s="30" t="s">
        <v>298</v>
      </c>
      <c r="F11" s="29" t="s">
        <v>277</v>
      </c>
      <c r="G11" s="30" t="s">
        <v>298</v>
      </c>
      <c r="H11" s="29" t="s">
        <v>305</v>
      </c>
      <c r="I11" s="30" t="s">
        <v>298</v>
      </c>
      <c r="J11" s="28" t="s">
        <v>208</v>
      </c>
      <c r="K11" s="30" t="s">
        <v>277</v>
      </c>
      <c r="L11" s="30" t="s">
        <v>299</v>
      </c>
      <c r="M11" s="28" t="s">
        <v>216</v>
      </c>
      <c r="N11" s="30" t="s">
        <v>277</v>
      </c>
      <c r="O11" s="31" t="s">
        <v>300</v>
      </c>
    </row>
    <row r="12" spans="1:18">
      <c r="A12" s="32" t="s">
        <v>1</v>
      </c>
      <c r="B12" s="48"/>
      <c r="C12" s="9">
        <f>C13+C29</f>
        <v>46816973.899999991</v>
      </c>
      <c r="D12" s="9">
        <f>D13+D29</f>
        <v>1163454.18606</v>
      </c>
      <c r="E12" s="9">
        <f>E13+E29</f>
        <v>47980428.086060002</v>
      </c>
      <c r="F12" s="9">
        <f t="shared" ref="F12:I12" si="0">F13+F29</f>
        <v>200000</v>
      </c>
      <c r="G12" s="9">
        <f t="shared" si="0"/>
        <v>48180428.086060002</v>
      </c>
      <c r="H12" s="9">
        <f t="shared" si="0"/>
        <v>2030524.7</v>
      </c>
      <c r="I12" s="9">
        <f t="shared" si="0"/>
        <v>50210952.786060005</v>
      </c>
      <c r="J12" s="9">
        <f t="shared" ref="J12" si="1">J13+J29</f>
        <v>38655493.399999999</v>
      </c>
      <c r="K12" s="9">
        <f t="shared" ref="K12:O12" si="2">K13+K29</f>
        <v>406293.70000000007</v>
      </c>
      <c r="L12" s="9">
        <f t="shared" si="2"/>
        <v>39061787.100000001</v>
      </c>
      <c r="M12" s="9">
        <f t="shared" ref="M12" si="3">M13+M29</f>
        <v>34813787.100000001</v>
      </c>
      <c r="N12" s="9">
        <f t="shared" si="2"/>
        <v>426506.6</v>
      </c>
      <c r="O12" s="33">
        <f t="shared" si="2"/>
        <v>35240293.700000003</v>
      </c>
    </row>
    <row r="13" spans="1:18" s="3" customFormat="1">
      <c r="A13" s="10" t="s">
        <v>2</v>
      </c>
      <c r="B13" s="39" t="s">
        <v>3</v>
      </c>
      <c r="C13" s="4">
        <f t="shared" ref="C13:O13" si="4">SUM(C15:C26)</f>
        <v>15727000.399999999</v>
      </c>
      <c r="D13" s="4">
        <f t="shared" si="4"/>
        <v>500000</v>
      </c>
      <c r="E13" s="4">
        <f t="shared" si="4"/>
        <v>16227000.399999999</v>
      </c>
      <c r="F13" s="4">
        <f t="shared" ref="F13:I13" si="5">SUM(F15:F26)</f>
        <v>200000</v>
      </c>
      <c r="G13" s="4">
        <f t="shared" si="5"/>
        <v>16427000.399999999</v>
      </c>
      <c r="H13" s="4">
        <f t="shared" si="5"/>
        <v>2030524.7</v>
      </c>
      <c r="I13" s="4">
        <f t="shared" si="5"/>
        <v>18457525.100000001</v>
      </c>
      <c r="J13" s="4">
        <f t="shared" si="4"/>
        <v>15940727.1</v>
      </c>
      <c r="K13" s="4">
        <f>SUM(K15:K26)</f>
        <v>500000</v>
      </c>
      <c r="L13" s="4">
        <f t="shared" si="4"/>
        <v>16440727.1</v>
      </c>
      <c r="M13" s="4">
        <f t="shared" si="4"/>
        <v>16565684.300000003</v>
      </c>
      <c r="N13" s="4">
        <f t="shared" si="4"/>
        <v>500000</v>
      </c>
      <c r="O13" s="11">
        <f t="shared" si="4"/>
        <v>17065684.300000004</v>
      </c>
    </row>
    <row r="14" spans="1:18" s="3" customFormat="1">
      <c r="A14" s="10"/>
      <c r="B14" s="40" t="s">
        <v>4</v>
      </c>
      <c r="C14" s="16"/>
      <c r="D14" s="16"/>
      <c r="E14" s="5"/>
      <c r="F14" s="5"/>
      <c r="G14" s="5"/>
      <c r="H14" s="5"/>
      <c r="I14" s="5"/>
      <c r="J14" s="5"/>
      <c r="K14" s="5"/>
      <c r="L14" s="5"/>
      <c r="M14" s="5"/>
      <c r="N14" s="5"/>
      <c r="O14" s="12"/>
    </row>
    <row r="15" spans="1:18" s="3" customFormat="1">
      <c r="A15" s="13" t="s">
        <v>133</v>
      </c>
      <c r="B15" s="41" t="s">
        <v>146</v>
      </c>
      <c r="C15" s="6">
        <v>8975000</v>
      </c>
      <c r="D15" s="6">
        <v>450000</v>
      </c>
      <c r="E15" s="6">
        <f>C15+D15</f>
        <v>9425000</v>
      </c>
      <c r="F15" s="6">
        <v>200000</v>
      </c>
      <c r="G15" s="6">
        <f>+E15+F15</f>
        <v>9625000</v>
      </c>
      <c r="H15" s="6"/>
      <c r="I15" s="6">
        <f>G15+H15</f>
        <v>9625000</v>
      </c>
      <c r="J15" s="6">
        <v>9490000</v>
      </c>
      <c r="K15" s="6">
        <v>450000</v>
      </c>
      <c r="L15" s="6">
        <f t="shared" ref="L15:L28" si="6">J15+K15</f>
        <v>9940000</v>
      </c>
      <c r="M15" s="6">
        <v>10050000</v>
      </c>
      <c r="N15" s="6">
        <v>450000</v>
      </c>
      <c r="O15" s="14">
        <f>M15+N15</f>
        <v>10500000</v>
      </c>
    </row>
    <row r="16" spans="1:18" s="3" customFormat="1" ht="31.5">
      <c r="A16" s="13" t="s">
        <v>135</v>
      </c>
      <c r="B16" s="41" t="s">
        <v>194</v>
      </c>
      <c r="C16" s="6">
        <v>3525326.4</v>
      </c>
      <c r="D16" s="6"/>
      <c r="E16" s="6">
        <f t="shared" ref="E16:E28" si="7">C16+D16</f>
        <v>3525326.4</v>
      </c>
      <c r="F16" s="6"/>
      <c r="G16" s="6">
        <f t="shared" ref="G16:G28" si="8">+E16+F16</f>
        <v>3525326.4</v>
      </c>
      <c r="H16" s="6">
        <v>1985524.7</v>
      </c>
      <c r="I16" s="6">
        <f t="shared" ref="I16:I28" si="9">G16+H16</f>
        <v>5510851.0999999996</v>
      </c>
      <c r="J16" s="6">
        <v>3725686.6</v>
      </c>
      <c r="K16" s="6"/>
      <c r="L16" s="6">
        <f t="shared" si="6"/>
        <v>3725686.6</v>
      </c>
      <c r="M16" s="6">
        <v>3750714</v>
      </c>
      <c r="N16" s="6"/>
      <c r="O16" s="14">
        <f t="shared" ref="O16:O28" si="10">M16+N16</f>
        <v>3750714</v>
      </c>
    </row>
    <row r="17" spans="1:15" s="3" customFormat="1">
      <c r="A17" s="13" t="s">
        <v>136</v>
      </c>
      <c r="B17" s="41" t="s">
        <v>147</v>
      </c>
      <c r="C17" s="6">
        <v>214000</v>
      </c>
      <c r="D17" s="6">
        <v>20000</v>
      </c>
      <c r="E17" s="6">
        <f t="shared" si="7"/>
        <v>234000</v>
      </c>
      <c r="F17" s="6"/>
      <c r="G17" s="6">
        <f t="shared" si="8"/>
        <v>234000</v>
      </c>
      <c r="H17" s="6">
        <v>15000</v>
      </c>
      <c r="I17" s="6">
        <f t="shared" si="9"/>
        <v>249000</v>
      </c>
      <c r="J17" s="6">
        <v>221500</v>
      </c>
      <c r="K17" s="6">
        <v>20000</v>
      </c>
      <c r="L17" s="6">
        <f t="shared" si="6"/>
        <v>241500</v>
      </c>
      <c r="M17" s="6">
        <v>228200</v>
      </c>
      <c r="N17" s="6">
        <v>20000</v>
      </c>
      <c r="O17" s="14">
        <f t="shared" si="10"/>
        <v>248200</v>
      </c>
    </row>
    <row r="18" spans="1:15" s="3" customFormat="1">
      <c r="A18" s="13" t="s">
        <v>137</v>
      </c>
      <c r="B18" s="41" t="s">
        <v>148</v>
      </c>
      <c r="C18" s="6">
        <v>1988950</v>
      </c>
      <c r="D18" s="6">
        <v>25000</v>
      </c>
      <c r="E18" s="6">
        <f t="shared" si="7"/>
        <v>2013950</v>
      </c>
      <c r="F18" s="6"/>
      <c r="G18" s="6">
        <f t="shared" si="8"/>
        <v>2013950</v>
      </c>
      <c r="H18" s="6">
        <v>27000</v>
      </c>
      <c r="I18" s="6">
        <f t="shared" si="9"/>
        <v>2040950</v>
      </c>
      <c r="J18" s="6">
        <v>2028450</v>
      </c>
      <c r="K18" s="6">
        <v>25000</v>
      </c>
      <c r="L18" s="6">
        <f t="shared" si="6"/>
        <v>2053450</v>
      </c>
      <c r="M18" s="6">
        <v>2058450</v>
      </c>
      <c r="N18" s="6">
        <v>25000</v>
      </c>
      <c r="O18" s="14">
        <f t="shared" si="10"/>
        <v>2083450</v>
      </c>
    </row>
    <row r="19" spans="1:15" s="3" customFormat="1" ht="31.5">
      <c r="A19" s="13" t="s">
        <v>138</v>
      </c>
      <c r="B19" s="41" t="s">
        <v>149</v>
      </c>
      <c r="C19" s="6">
        <v>30610</v>
      </c>
      <c r="D19" s="6">
        <v>5000</v>
      </c>
      <c r="E19" s="6">
        <f t="shared" si="7"/>
        <v>35610</v>
      </c>
      <c r="F19" s="6"/>
      <c r="G19" s="6">
        <f t="shared" si="8"/>
        <v>35610</v>
      </c>
      <c r="H19" s="6">
        <v>3000</v>
      </c>
      <c r="I19" s="6">
        <f t="shared" si="9"/>
        <v>38610</v>
      </c>
      <c r="J19" s="6">
        <v>30840</v>
      </c>
      <c r="K19" s="6">
        <v>5000</v>
      </c>
      <c r="L19" s="6">
        <f t="shared" si="6"/>
        <v>35840</v>
      </c>
      <c r="M19" s="6">
        <v>31060</v>
      </c>
      <c r="N19" s="6">
        <v>5000</v>
      </c>
      <c r="O19" s="14">
        <f t="shared" si="10"/>
        <v>36060</v>
      </c>
    </row>
    <row r="20" spans="1:15" s="3" customFormat="1">
      <c r="A20" s="13" t="s">
        <v>139</v>
      </c>
      <c r="B20" s="41" t="s">
        <v>150</v>
      </c>
      <c r="C20" s="6">
        <v>64318.2</v>
      </c>
      <c r="D20" s="6"/>
      <c r="E20" s="6">
        <f t="shared" si="7"/>
        <v>64318.2</v>
      </c>
      <c r="F20" s="6"/>
      <c r="G20" s="6">
        <f t="shared" si="8"/>
        <v>64318.2</v>
      </c>
      <c r="H20" s="6"/>
      <c r="I20" s="6">
        <f t="shared" si="9"/>
        <v>64318.2</v>
      </c>
      <c r="J20" s="6">
        <v>65009.4</v>
      </c>
      <c r="K20" s="6"/>
      <c r="L20" s="6">
        <f t="shared" si="6"/>
        <v>65009.4</v>
      </c>
      <c r="M20" s="6">
        <v>65296.3</v>
      </c>
      <c r="N20" s="6"/>
      <c r="O20" s="14">
        <f t="shared" si="10"/>
        <v>65296.3</v>
      </c>
    </row>
    <row r="21" spans="1:15" s="3" customFormat="1" ht="31.5">
      <c r="A21" s="13" t="s">
        <v>140</v>
      </c>
      <c r="B21" s="41" t="s">
        <v>192</v>
      </c>
      <c r="C21" s="6">
        <v>625580.1</v>
      </c>
      <c r="D21" s="6"/>
      <c r="E21" s="6">
        <f t="shared" si="7"/>
        <v>625580.1</v>
      </c>
      <c r="F21" s="6"/>
      <c r="G21" s="6">
        <f t="shared" si="8"/>
        <v>625580.1</v>
      </c>
      <c r="H21" s="6"/>
      <c r="I21" s="6">
        <f t="shared" si="9"/>
        <v>625580.1</v>
      </c>
      <c r="J21" s="6">
        <v>53657.4</v>
      </c>
      <c r="K21" s="6"/>
      <c r="L21" s="6">
        <f t="shared" si="6"/>
        <v>53657.4</v>
      </c>
      <c r="M21" s="6">
        <v>53450.9</v>
      </c>
      <c r="N21" s="6"/>
      <c r="O21" s="14">
        <f t="shared" si="10"/>
        <v>53450.9</v>
      </c>
    </row>
    <row r="22" spans="1:15" s="3" customFormat="1">
      <c r="A22" s="13" t="s">
        <v>141</v>
      </c>
      <c r="B22" s="41" t="s">
        <v>151</v>
      </c>
      <c r="C22" s="6">
        <v>3583.2</v>
      </c>
      <c r="D22" s="6"/>
      <c r="E22" s="6">
        <f t="shared" si="7"/>
        <v>3583.2</v>
      </c>
      <c r="F22" s="6"/>
      <c r="G22" s="6">
        <f t="shared" si="8"/>
        <v>3583.2</v>
      </c>
      <c r="H22" s="6"/>
      <c r="I22" s="6">
        <f t="shared" si="9"/>
        <v>3583.2</v>
      </c>
      <c r="J22" s="6">
        <v>3545.7</v>
      </c>
      <c r="K22" s="6"/>
      <c r="L22" s="6">
        <f t="shared" si="6"/>
        <v>3545.7</v>
      </c>
      <c r="M22" s="6">
        <v>3849.9</v>
      </c>
      <c r="N22" s="6"/>
      <c r="O22" s="14">
        <f t="shared" si="10"/>
        <v>3849.9</v>
      </c>
    </row>
    <row r="23" spans="1:15" s="3" customFormat="1" ht="31.5">
      <c r="A23" s="13" t="s">
        <v>142</v>
      </c>
      <c r="B23" s="41" t="s">
        <v>152</v>
      </c>
      <c r="C23" s="6">
        <v>6615</v>
      </c>
      <c r="D23" s="6"/>
      <c r="E23" s="6">
        <f t="shared" si="7"/>
        <v>6615</v>
      </c>
      <c r="F23" s="6"/>
      <c r="G23" s="6">
        <f t="shared" si="8"/>
        <v>6615</v>
      </c>
      <c r="H23" s="6"/>
      <c r="I23" s="6">
        <f t="shared" si="9"/>
        <v>6615</v>
      </c>
      <c r="J23" s="6">
        <v>6876</v>
      </c>
      <c r="K23" s="6"/>
      <c r="L23" s="6">
        <f t="shared" si="6"/>
        <v>6876</v>
      </c>
      <c r="M23" s="6">
        <v>6916.8</v>
      </c>
      <c r="N23" s="6"/>
      <c r="O23" s="14">
        <f t="shared" si="10"/>
        <v>6916.8</v>
      </c>
    </row>
    <row r="24" spans="1:15" s="3" customFormat="1" ht="21.6" customHeight="1">
      <c r="A24" s="13" t="s">
        <v>143</v>
      </c>
      <c r="B24" s="41" t="s">
        <v>153</v>
      </c>
      <c r="C24" s="6">
        <v>200</v>
      </c>
      <c r="D24" s="6"/>
      <c r="E24" s="6">
        <f t="shared" si="7"/>
        <v>200</v>
      </c>
      <c r="F24" s="6"/>
      <c r="G24" s="6">
        <f t="shared" si="8"/>
        <v>200</v>
      </c>
      <c r="H24" s="6"/>
      <c r="I24" s="6">
        <f t="shared" si="9"/>
        <v>200</v>
      </c>
      <c r="J24" s="6">
        <v>200</v>
      </c>
      <c r="K24" s="6"/>
      <c r="L24" s="6">
        <f t="shared" si="6"/>
        <v>200</v>
      </c>
      <c r="M24" s="6">
        <v>200</v>
      </c>
      <c r="N24" s="6"/>
      <c r="O24" s="14">
        <f t="shared" si="10"/>
        <v>200</v>
      </c>
    </row>
    <row r="25" spans="1:15" s="3" customFormat="1">
      <c r="A25" s="13" t="s">
        <v>144</v>
      </c>
      <c r="B25" s="41" t="s">
        <v>154</v>
      </c>
      <c r="C25" s="6">
        <v>150.4</v>
      </c>
      <c r="D25" s="6"/>
      <c r="E25" s="6">
        <f t="shared" si="7"/>
        <v>150.4</v>
      </c>
      <c r="F25" s="6"/>
      <c r="G25" s="6">
        <f t="shared" si="8"/>
        <v>150.4</v>
      </c>
      <c r="H25" s="6"/>
      <c r="I25" s="6">
        <f t="shared" si="9"/>
        <v>150.4</v>
      </c>
      <c r="J25" s="6">
        <v>153.4</v>
      </c>
      <c r="K25" s="6"/>
      <c r="L25" s="6">
        <f t="shared" si="6"/>
        <v>153.4</v>
      </c>
      <c r="M25" s="6">
        <v>155.4</v>
      </c>
      <c r="N25" s="6"/>
      <c r="O25" s="14">
        <f t="shared" si="10"/>
        <v>155.4</v>
      </c>
    </row>
    <row r="26" spans="1:15" s="3" customFormat="1">
      <c r="A26" s="13" t="s">
        <v>145</v>
      </c>
      <c r="B26" s="41" t="s">
        <v>155</v>
      </c>
      <c r="C26" s="6">
        <v>292667.09999999998</v>
      </c>
      <c r="D26" s="6"/>
      <c r="E26" s="6">
        <f t="shared" si="7"/>
        <v>292667.09999999998</v>
      </c>
      <c r="F26" s="6"/>
      <c r="G26" s="6">
        <f t="shared" si="8"/>
        <v>292667.09999999998</v>
      </c>
      <c r="H26" s="6"/>
      <c r="I26" s="6">
        <f t="shared" si="9"/>
        <v>292667.09999999998</v>
      </c>
      <c r="J26" s="6">
        <v>314808.59999999998</v>
      </c>
      <c r="K26" s="6"/>
      <c r="L26" s="6">
        <f t="shared" si="6"/>
        <v>314808.59999999998</v>
      </c>
      <c r="M26" s="6">
        <v>317391</v>
      </c>
      <c r="N26" s="6"/>
      <c r="O26" s="14">
        <f t="shared" si="10"/>
        <v>317391</v>
      </c>
    </row>
    <row r="27" spans="1:15" s="3" customFormat="1">
      <c r="A27" s="10"/>
      <c r="B27" s="40" t="s">
        <v>134</v>
      </c>
      <c r="C27" s="16"/>
      <c r="D27" s="16"/>
      <c r="E27" s="5">
        <f t="shared" si="7"/>
        <v>0</v>
      </c>
      <c r="F27" s="5"/>
      <c r="G27" s="6">
        <f t="shared" si="8"/>
        <v>0</v>
      </c>
      <c r="H27" s="6"/>
      <c r="I27" s="6">
        <f t="shared" si="9"/>
        <v>0</v>
      </c>
      <c r="J27" s="5"/>
      <c r="K27" s="5"/>
      <c r="L27" s="6">
        <f t="shared" si="6"/>
        <v>0</v>
      </c>
      <c r="M27" s="5"/>
      <c r="N27" s="5"/>
      <c r="O27" s="14">
        <f t="shared" si="10"/>
        <v>0</v>
      </c>
    </row>
    <row r="28" spans="1:15" s="3" customFormat="1" ht="31.5">
      <c r="A28" s="7"/>
      <c r="B28" s="41" t="s">
        <v>11</v>
      </c>
      <c r="C28" s="6">
        <v>3077412.5</v>
      </c>
      <c r="D28" s="6"/>
      <c r="E28" s="6">
        <f t="shared" si="7"/>
        <v>3077412.5</v>
      </c>
      <c r="F28" s="6"/>
      <c r="G28" s="6">
        <f t="shared" si="8"/>
        <v>3077412.5</v>
      </c>
      <c r="H28" s="6">
        <f>331805+30000</f>
        <v>361805</v>
      </c>
      <c r="I28" s="6">
        <f t="shared" si="9"/>
        <v>3439217.5</v>
      </c>
      <c r="J28" s="6">
        <v>3206313.7</v>
      </c>
      <c r="K28" s="6"/>
      <c r="L28" s="6">
        <f t="shared" si="6"/>
        <v>3206313.7</v>
      </c>
      <c r="M28" s="6">
        <v>3213910.8000000003</v>
      </c>
      <c r="N28" s="6"/>
      <c r="O28" s="14">
        <f t="shared" si="10"/>
        <v>3213910.8000000003</v>
      </c>
    </row>
    <row r="29" spans="1:15" s="3" customFormat="1" ht="27" customHeight="1">
      <c r="A29" s="8" t="s">
        <v>5</v>
      </c>
      <c r="B29" s="42" t="s">
        <v>6</v>
      </c>
      <c r="C29" s="4">
        <f>C30+C155+C158</f>
        <v>31089973.499999996</v>
      </c>
      <c r="D29" s="4">
        <f>D30+D155+D158</f>
        <v>663454.18605999998</v>
      </c>
      <c r="E29" s="4">
        <f>E30+E155+E158</f>
        <v>31753427.68606</v>
      </c>
      <c r="F29" s="4">
        <f>F30+F155+F158</f>
        <v>0</v>
      </c>
      <c r="G29" s="4">
        <f>G30+G155+G158</f>
        <v>31753427.68606</v>
      </c>
      <c r="H29" s="4">
        <f t="shared" ref="H29:I29" si="11">H30+H155+H158</f>
        <v>0</v>
      </c>
      <c r="I29" s="4">
        <f t="shared" si="11"/>
        <v>31753427.68606</v>
      </c>
      <c r="J29" s="4">
        <f>J30</f>
        <v>22714766.300000001</v>
      </c>
      <c r="K29" s="4">
        <f>K30+K155+K158</f>
        <v>-93706.299999999959</v>
      </c>
      <c r="L29" s="4">
        <f>L30+L155+L158</f>
        <v>22621060.000000004</v>
      </c>
      <c r="M29" s="4">
        <f>M30+M155+M158</f>
        <v>18248102.800000001</v>
      </c>
      <c r="N29" s="4">
        <f>N30+N155+N158</f>
        <v>-73493.399999999994</v>
      </c>
      <c r="O29" s="11">
        <f>O30+O155+O158</f>
        <v>18174609.399999999</v>
      </c>
    </row>
    <row r="30" spans="1:15" s="3" customFormat="1" ht="34.5" customHeight="1">
      <c r="A30" s="8" t="s">
        <v>7</v>
      </c>
      <c r="B30" s="42" t="s">
        <v>8</v>
      </c>
      <c r="C30" s="4">
        <f t="shared" ref="C30:O30" si="12">C32+C35+C116+C134</f>
        <v>31089973.499999996</v>
      </c>
      <c r="D30" s="4">
        <f t="shared" si="12"/>
        <v>465110.26699999999</v>
      </c>
      <c r="E30" s="4">
        <f t="shared" si="12"/>
        <v>31555083.767000001</v>
      </c>
      <c r="F30" s="4">
        <f t="shared" ref="F30" si="13">F32+F35+F116+F134</f>
        <v>0</v>
      </c>
      <c r="G30" s="4">
        <f t="shared" ref="G30:I30" si="14">G32+G35+G116+G134</f>
        <v>31555083.767000001</v>
      </c>
      <c r="H30" s="4">
        <f t="shared" si="14"/>
        <v>0</v>
      </c>
      <c r="I30" s="4">
        <f t="shared" si="14"/>
        <v>31555083.767000001</v>
      </c>
      <c r="J30" s="4">
        <f t="shared" si="12"/>
        <v>22714766.300000001</v>
      </c>
      <c r="K30" s="4">
        <f t="shared" si="12"/>
        <v>-93706.299999999959</v>
      </c>
      <c r="L30" s="4">
        <f t="shared" si="12"/>
        <v>22621060.000000004</v>
      </c>
      <c r="M30" s="4">
        <f t="shared" si="12"/>
        <v>18248102.800000001</v>
      </c>
      <c r="N30" s="4">
        <f t="shared" si="12"/>
        <v>-73493.399999999994</v>
      </c>
      <c r="O30" s="11">
        <f t="shared" si="12"/>
        <v>18174609.399999999</v>
      </c>
    </row>
    <row r="31" spans="1:15" s="3" customFormat="1" hidden="1" outlineLevel="1">
      <c r="A31" s="15"/>
      <c r="B31" s="43" t="s">
        <v>297</v>
      </c>
      <c r="C31" s="23">
        <f t="shared" ref="C31:O31" si="15">C32+C35+C116+C134</f>
        <v>31089973.499999996</v>
      </c>
      <c r="D31" s="23">
        <f t="shared" si="15"/>
        <v>465110.26699999999</v>
      </c>
      <c r="E31" s="23">
        <f t="shared" si="15"/>
        <v>31555083.767000001</v>
      </c>
      <c r="F31" s="23">
        <f t="shared" ref="F31" si="16">F32+F35+F116+F134</f>
        <v>0</v>
      </c>
      <c r="G31" s="23">
        <f t="shared" ref="G31" si="17">G32+G35+G116+G134</f>
        <v>31555083.767000001</v>
      </c>
      <c r="H31" s="23"/>
      <c r="I31" s="23"/>
      <c r="J31" s="23">
        <f t="shared" si="15"/>
        <v>22714766.300000001</v>
      </c>
      <c r="K31" s="23">
        <f t="shared" si="15"/>
        <v>-93706.299999999959</v>
      </c>
      <c r="L31" s="23">
        <f t="shared" si="15"/>
        <v>22621060.000000004</v>
      </c>
      <c r="M31" s="23">
        <f t="shared" si="15"/>
        <v>18248102.800000001</v>
      </c>
      <c r="N31" s="23">
        <f t="shared" si="15"/>
        <v>-73493.399999999994</v>
      </c>
      <c r="O31" s="34">
        <f t="shared" si="15"/>
        <v>18174609.399999999</v>
      </c>
    </row>
    <row r="32" spans="1:15" s="3" customFormat="1" ht="38.25" customHeight="1" collapsed="1">
      <c r="A32" s="8" t="s">
        <v>29</v>
      </c>
      <c r="B32" s="44" t="s">
        <v>20</v>
      </c>
      <c r="C32" s="4">
        <f t="shared" ref="C32:O32" si="18">C33+C34</f>
        <v>14296923.1</v>
      </c>
      <c r="D32" s="4">
        <f t="shared" si="18"/>
        <v>0</v>
      </c>
      <c r="E32" s="4">
        <f t="shared" si="18"/>
        <v>14296923.1</v>
      </c>
      <c r="F32" s="4">
        <f t="shared" ref="F32" si="19">F33+F34</f>
        <v>0</v>
      </c>
      <c r="G32" s="4">
        <f t="shared" ref="G32:I32" si="20">G33+G34</f>
        <v>14296923.1</v>
      </c>
      <c r="H32" s="4">
        <f t="shared" si="20"/>
        <v>0</v>
      </c>
      <c r="I32" s="4">
        <f t="shared" si="20"/>
        <v>14296923.1</v>
      </c>
      <c r="J32" s="4">
        <f t="shared" si="18"/>
        <v>11143546.9</v>
      </c>
      <c r="K32" s="4">
        <f t="shared" si="18"/>
        <v>0</v>
      </c>
      <c r="L32" s="4">
        <f t="shared" si="18"/>
        <v>11143546.9</v>
      </c>
      <c r="M32" s="4">
        <f t="shared" si="18"/>
        <v>10870956.800000001</v>
      </c>
      <c r="N32" s="4">
        <f t="shared" si="18"/>
        <v>0</v>
      </c>
      <c r="O32" s="11">
        <f t="shared" si="18"/>
        <v>10870956.800000001</v>
      </c>
    </row>
    <row r="33" spans="1:15" ht="31.5">
      <c r="A33" s="7" t="s">
        <v>30</v>
      </c>
      <c r="B33" s="41" t="s">
        <v>9</v>
      </c>
      <c r="C33" s="6">
        <v>13504294.1</v>
      </c>
      <c r="D33" s="6"/>
      <c r="E33" s="6">
        <f t="shared" ref="E33:E100" si="21">C33+D33</f>
        <v>13504294.1</v>
      </c>
      <c r="F33" s="6"/>
      <c r="G33" s="6">
        <f>+E33+F33</f>
        <v>13504294.1</v>
      </c>
      <c r="H33" s="6"/>
      <c r="I33" s="6">
        <f t="shared" ref="I33:I96" si="22">G33+H33</f>
        <v>13504294.1</v>
      </c>
      <c r="J33" s="6">
        <v>11143546.9</v>
      </c>
      <c r="K33" s="6"/>
      <c r="L33" s="6">
        <f>J33+K33</f>
        <v>11143546.9</v>
      </c>
      <c r="M33" s="6">
        <v>10870956.800000001</v>
      </c>
      <c r="N33" s="6"/>
      <c r="O33" s="14">
        <f t="shared" ref="O33:O100" si="23">M33+N33</f>
        <v>10870956.800000001</v>
      </c>
    </row>
    <row r="34" spans="1:15" ht="51" customHeight="1">
      <c r="A34" s="7" t="s">
        <v>31</v>
      </c>
      <c r="B34" s="41" t="s">
        <v>75</v>
      </c>
      <c r="C34" s="6">
        <v>792629</v>
      </c>
      <c r="D34" s="6"/>
      <c r="E34" s="6">
        <f t="shared" si="21"/>
        <v>792629</v>
      </c>
      <c r="F34" s="6"/>
      <c r="G34" s="6">
        <f>+E34+F34</f>
        <v>792629</v>
      </c>
      <c r="H34" s="6"/>
      <c r="I34" s="6">
        <f t="shared" si="22"/>
        <v>792629</v>
      </c>
      <c r="J34" s="6">
        <v>0</v>
      </c>
      <c r="K34" s="6"/>
      <c r="L34" s="6">
        <f>J34+K34</f>
        <v>0</v>
      </c>
      <c r="M34" s="6">
        <v>0</v>
      </c>
      <c r="N34" s="6"/>
      <c r="O34" s="14">
        <f t="shared" si="23"/>
        <v>0</v>
      </c>
    </row>
    <row r="35" spans="1:15" s="3" customFormat="1" ht="31.5">
      <c r="A35" s="15" t="s">
        <v>32</v>
      </c>
      <c r="B35" s="44" t="s">
        <v>21</v>
      </c>
      <c r="C35" s="4">
        <f t="shared" ref="C35:O35" si="24">SUM(C36:C115)</f>
        <v>13832574.800000001</v>
      </c>
      <c r="D35" s="4">
        <f t="shared" si="24"/>
        <v>385820.4</v>
      </c>
      <c r="E35" s="4">
        <f t="shared" si="24"/>
        <v>14218395.200000001</v>
      </c>
      <c r="F35" s="4">
        <f t="shared" si="24"/>
        <v>0</v>
      </c>
      <c r="G35" s="4">
        <f t="shared" si="24"/>
        <v>14218395.200000001</v>
      </c>
      <c r="H35" s="4">
        <f t="shared" si="24"/>
        <v>0</v>
      </c>
      <c r="I35" s="4">
        <f t="shared" si="24"/>
        <v>14218395.200000001</v>
      </c>
      <c r="J35" s="4">
        <f t="shared" si="24"/>
        <v>9902618.7000000011</v>
      </c>
      <c r="K35" s="4">
        <f t="shared" si="24"/>
        <v>-93706.299999999959</v>
      </c>
      <c r="L35" s="4">
        <f t="shared" si="24"/>
        <v>9808912.4000000022</v>
      </c>
      <c r="M35" s="4">
        <f t="shared" si="24"/>
        <v>4908972.4000000004</v>
      </c>
      <c r="N35" s="4">
        <f t="shared" si="24"/>
        <v>-73493.399999999994</v>
      </c>
      <c r="O35" s="11">
        <f t="shared" si="24"/>
        <v>4835479.0000000009</v>
      </c>
    </row>
    <row r="36" spans="1:15" ht="33.6" customHeight="1">
      <c r="A36" s="7" t="s">
        <v>217</v>
      </c>
      <c r="B36" s="41" t="s">
        <v>276</v>
      </c>
      <c r="C36" s="17">
        <v>13917</v>
      </c>
      <c r="D36" s="17"/>
      <c r="E36" s="17">
        <f t="shared" si="21"/>
        <v>13917</v>
      </c>
      <c r="F36" s="17"/>
      <c r="G36" s="6">
        <f t="shared" ref="G36:G99" si="25">+E36+F36</f>
        <v>13917</v>
      </c>
      <c r="H36" s="6"/>
      <c r="I36" s="6">
        <f t="shared" si="22"/>
        <v>13917</v>
      </c>
      <c r="J36" s="17">
        <v>13917</v>
      </c>
      <c r="K36" s="17"/>
      <c r="L36" s="6">
        <f t="shared" ref="L36:L67" si="26">J36+K36</f>
        <v>13917</v>
      </c>
      <c r="M36" s="17">
        <v>13917</v>
      </c>
      <c r="N36" s="6"/>
      <c r="O36" s="14">
        <f t="shared" si="23"/>
        <v>13917</v>
      </c>
    </row>
    <row r="37" spans="1:15" ht="49.5" customHeight="1">
      <c r="A37" s="7" t="s">
        <v>230</v>
      </c>
      <c r="B37" s="41" t="s">
        <v>248</v>
      </c>
      <c r="C37" s="17">
        <v>4096.7</v>
      </c>
      <c r="D37" s="17"/>
      <c r="E37" s="17">
        <f t="shared" si="21"/>
        <v>4096.7</v>
      </c>
      <c r="F37" s="17"/>
      <c r="G37" s="6">
        <f t="shared" si="25"/>
        <v>4096.7</v>
      </c>
      <c r="H37" s="6"/>
      <c r="I37" s="6">
        <f t="shared" si="22"/>
        <v>4096.7</v>
      </c>
      <c r="J37" s="17">
        <v>4099.8999999999996</v>
      </c>
      <c r="K37" s="17"/>
      <c r="L37" s="6">
        <f t="shared" si="26"/>
        <v>4099.8999999999996</v>
      </c>
      <c r="M37" s="17">
        <v>0</v>
      </c>
      <c r="N37" s="6"/>
      <c r="O37" s="14">
        <f t="shared" si="23"/>
        <v>0</v>
      </c>
    </row>
    <row r="38" spans="1:15" ht="50.1" customHeight="1">
      <c r="A38" s="7" t="s">
        <v>22</v>
      </c>
      <c r="B38" s="41" t="s">
        <v>84</v>
      </c>
      <c r="C38" s="17">
        <v>74926.899999999994</v>
      </c>
      <c r="D38" s="17"/>
      <c r="E38" s="17">
        <f t="shared" si="21"/>
        <v>74926.899999999994</v>
      </c>
      <c r="F38" s="17"/>
      <c r="G38" s="6">
        <f t="shared" si="25"/>
        <v>74926.899999999994</v>
      </c>
      <c r="H38" s="6"/>
      <c r="I38" s="6">
        <f t="shared" si="22"/>
        <v>74926.899999999994</v>
      </c>
      <c r="J38" s="17">
        <v>27440.2</v>
      </c>
      <c r="K38" s="17"/>
      <c r="L38" s="6">
        <f t="shared" si="26"/>
        <v>27440.2</v>
      </c>
      <c r="M38" s="17">
        <v>0</v>
      </c>
      <c r="N38" s="6"/>
      <c r="O38" s="14">
        <f t="shared" si="23"/>
        <v>0</v>
      </c>
    </row>
    <row r="39" spans="1:15" ht="84" customHeight="1">
      <c r="A39" s="7" t="s">
        <v>34</v>
      </c>
      <c r="B39" s="41" t="s">
        <v>249</v>
      </c>
      <c r="C39" s="17">
        <v>6152.0999999999995</v>
      </c>
      <c r="D39" s="17"/>
      <c r="E39" s="17">
        <f t="shared" si="21"/>
        <v>6152.0999999999995</v>
      </c>
      <c r="F39" s="17"/>
      <c r="G39" s="6">
        <f t="shared" si="25"/>
        <v>6152.0999999999995</v>
      </c>
      <c r="H39" s="6"/>
      <c r="I39" s="6">
        <f t="shared" si="22"/>
        <v>6152.0999999999995</v>
      </c>
      <c r="J39" s="17">
        <v>6433.8</v>
      </c>
      <c r="K39" s="17"/>
      <c r="L39" s="6">
        <f t="shared" si="26"/>
        <v>6433.8</v>
      </c>
      <c r="M39" s="17">
        <v>0</v>
      </c>
      <c r="N39" s="6"/>
      <c r="O39" s="14">
        <f t="shared" si="23"/>
        <v>0</v>
      </c>
    </row>
    <row r="40" spans="1:15" ht="66.599999999999994" customHeight="1">
      <c r="A40" s="7" t="s">
        <v>33</v>
      </c>
      <c r="B40" s="41" t="s">
        <v>85</v>
      </c>
      <c r="C40" s="17">
        <v>36731.800000000003</v>
      </c>
      <c r="D40" s="17"/>
      <c r="E40" s="17">
        <f t="shared" si="21"/>
        <v>36731.800000000003</v>
      </c>
      <c r="F40" s="17"/>
      <c r="G40" s="6">
        <f t="shared" si="25"/>
        <v>36731.800000000003</v>
      </c>
      <c r="H40" s="6"/>
      <c r="I40" s="6">
        <f t="shared" si="22"/>
        <v>36731.800000000003</v>
      </c>
      <c r="J40" s="17">
        <v>36731.800000000003</v>
      </c>
      <c r="K40" s="17"/>
      <c r="L40" s="6">
        <f t="shared" si="26"/>
        <v>36731.800000000003</v>
      </c>
      <c r="M40" s="17">
        <v>37213.5</v>
      </c>
      <c r="N40" s="6"/>
      <c r="O40" s="14">
        <f t="shared" si="23"/>
        <v>37213.5</v>
      </c>
    </row>
    <row r="41" spans="1:15" ht="69.95" customHeight="1">
      <c r="A41" s="7" t="s">
        <v>35</v>
      </c>
      <c r="B41" s="41" t="s">
        <v>195</v>
      </c>
      <c r="C41" s="17">
        <v>892535.8</v>
      </c>
      <c r="D41" s="17"/>
      <c r="E41" s="17">
        <f t="shared" si="21"/>
        <v>892535.8</v>
      </c>
      <c r="F41" s="17"/>
      <c r="G41" s="6">
        <f t="shared" si="25"/>
        <v>892535.8</v>
      </c>
      <c r="H41" s="6"/>
      <c r="I41" s="6">
        <f t="shared" si="22"/>
        <v>892535.8</v>
      </c>
      <c r="J41" s="17">
        <v>560602.30000000005</v>
      </c>
      <c r="K41" s="17"/>
      <c r="L41" s="6">
        <f t="shared" si="26"/>
        <v>560602.30000000005</v>
      </c>
      <c r="M41" s="17">
        <v>197473.5</v>
      </c>
      <c r="N41" s="6"/>
      <c r="O41" s="14">
        <f t="shared" si="23"/>
        <v>197473.5</v>
      </c>
    </row>
    <row r="42" spans="1:15" ht="98.45" customHeight="1">
      <c r="A42" s="7" t="s">
        <v>24</v>
      </c>
      <c r="B42" s="41" t="s">
        <v>25</v>
      </c>
      <c r="C42" s="17">
        <v>47</v>
      </c>
      <c r="D42" s="17"/>
      <c r="E42" s="17">
        <f t="shared" si="21"/>
        <v>47</v>
      </c>
      <c r="F42" s="17"/>
      <c r="G42" s="6">
        <f t="shared" si="25"/>
        <v>47</v>
      </c>
      <c r="H42" s="6"/>
      <c r="I42" s="6">
        <f t="shared" si="22"/>
        <v>47</v>
      </c>
      <c r="J42" s="17">
        <v>0</v>
      </c>
      <c r="K42" s="17"/>
      <c r="L42" s="6">
        <f t="shared" si="26"/>
        <v>0</v>
      </c>
      <c r="M42" s="17">
        <v>0</v>
      </c>
      <c r="N42" s="6"/>
      <c r="O42" s="14">
        <f t="shared" si="23"/>
        <v>0</v>
      </c>
    </row>
    <row r="43" spans="1:15" ht="86.45" customHeight="1">
      <c r="A43" s="7" t="s">
        <v>218</v>
      </c>
      <c r="B43" s="41" t="s">
        <v>250</v>
      </c>
      <c r="C43" s="17">
        <v>49557.8</v>
      </c>
      <c r="D43" s="17">
        <f>-24778.9+241</f>
        <v>-24537.9</v>
      </c>
      <c r="E43" s="17">
        <f t="shared" si="21"/>
        <v>25019.9</v>
      </c>
      <c r="F43" s="17"/>
      <c r="G43" s="6">
        <f t="shared" si="25"/>
        <v>25019.9</v>
      </c>
      <c r="H43" s="6"/>
      <c r="I43" s="6">
        <f t="shared" si="22"/>
        <v>25019.9</v>
      </c>
      <c r="J43" s="17">
        <v>55990.6</v>
      </c>
      <c r="K43" s="17">
        <v>-27995.3</v>
      </c>
      <c r="L43" s="6">
        <f t="shared" si="26"/>
        <v>27995.3</v>
      </c>
      <c r="M43" s="17">
        <v>0</v>
      </c>
      <c r="N43" s="6"/>
      <c r="O43" s="14">
        <f t="shared" si="23"/>
        <v>0</v>
      </c>
    </row>
    <row r="44" spans="1:15" ht="50.45" customHeight="1">
      <c r="A44" s="7" t="s">
        <v>219</v>
      </c>
      <c r="B44" s="41" t="s">
        <v>251</v>
      </c>
      <c r="C44" s="17">
        <v>266237.2</v>
      </c>
      <c r="D44" s="17">
        <v>-266237.2</v>
      </c>
      <c r="E44" s="17">
        <f t="shared" si="21"/>
        <v>0</v>
      </c>
      <c r="F44" s="17"/>
      <c r="G44" s="6">
        <f t="shared" si="25"/>
        <v>0</v>
      </c>
      <c r="H44" s="6"/>
      <c r="I44" s="6">
        <f t="shared" si="22"/>
        <v>0</v>
      </c>
      <c r="J44" s="17">
        <v>204264.9</v>
      </c>
      <c r="K44" s="17">
        <v>-204264.9</v>
      </c>
      <c r="L44" s="6">
        <f t="shared" si="26"/>
        <v>0</v>
      </c>
      <c r="M44" s="17">
        <v>0</v>
      </c>
      <c r="N44" s="6"/>
      <c r="O44" s="14">
        <f t="shared" si="23"/>
        <v>0</v>
      </c>
    </row>
    <row r="45" spans="1:15" ht="110.25">
      <c r="A45" s="7" t="s">
        <v>56</v>
      </c>
      <c r="B45" s="41" t="s">
        <v>196</v>
      </c>
      <c r="C45" s="17">
        <v>1024769.4</v>
      </c>
      <c r="D45" s="17"/>
      <c r="E45" s="17">
        <f t="shared" si="21"/>
        <v>1024769.4</v>
      </c>
      <c r="F45" s="17"/>
      <c r="G45" s="6">
        <f t="shared" si="25"/>
        <v>1024769.4</v>
      </c>
      <c r="H45" s="6"/>
      <c r="I45" s="6">
        <f t="shared" si="22"/>
        <v>1024769.4</v>
      </c>
      <c r="J45" s="17">
        <v>677777.4</v>
      </c>
      <c r="K45" s="17"/>
      <c r="L45" s="6">
        <f t="shared" si="26"/>
        <v>677777.4</v>
      </c>
      <c r="M45" s="17">
        <v>0</v>
      </c>
      <c r="N45" s="6"/>
      <c r="O45" s="14">
        <f t="shared" si="23"/>
        <v>0</v>
      </c>
    </row>
    <row r="46" spans="1:15" ht="67.5" customHeight="1">
      <c r="A46" s="7" t="s">
        <v>59</v>
      </c>
      <c r="B46" s="41" t="s">
        <v>197</v>
      </c>
      <c r="C46" s="17">
        <v>32255.4</v>
      </c>
      <c r="D46" s="17"/>
      <c r="E46" s="17">
        <f t="shared" si="21"/>
        <v>32255.4</v>
      </c>
      <c r="F46" s="17"/>
      <c r="G46" s="6">
        <f t="shared" si="25"/>
        <v>32255.4</v>
      </c>
      <c r="H46" s="6"/>
      <c r="I46" s="6">
        <f t="shared" si="22"/>
        <v>32255.4</v>
      </c>
      <c r="J46" s="17">
        <v>34763.800000000003</v>
      </c>
      <c r="K46" s="17"/>
      <c r="L46" s="6">
        <f t="shared" si="26"/>
        <v>34763.800000000003</v>
      </c>
      <c r="M46" s="17">
        <v>0</v>
      </c>
      <c r="N46" s="6"/>
      <c r="O46" s="14">
        <f t="shared" si="23"/>
        <v>0</v>
      </c>
    </row>
    <row r="47" spans="1:15" ht="47.25">
      <c r="A47" s="7" t="s">
        <v>239</v>
      </c>
      <c r="B47" s="41" t="s">
        <v>252</v>
      </c>
      <c r="C47" s="17">
        <v>105183.4</v>
      </c>
      <c r="D47" s="17"/>
      <c r="E47" s="17">
        <f t="shared" si="21"/>
        <v>105183.4</v>
      </c>
      <c r="F47" s="17"/>
      <c r="G47" s="6">
        <f t="shared" si="25"/>
        <v>105183.4</v>
      </c>
      <c r="H47" s="6"/>
      <c r="I47" s="6">
        <f t="shared" si="22"/>
        <v>105183.4</v>
      </c>
      <c r="J47" s="17">
        <v>0</v>
      </c>
      <c r="K47" s="17"/>
      <c r="L47" s="6">
        <f t="shared" si="26"/>
        <v>0</v>
      </c>
      <c r="M47" s="17">
        <v>0</v>
      </c>
      <c r="N47" s="6"/>
      <c r="O47" s="14">
        <f t="shared" si="23"/>
        <v>0</v>
      </c>
    </row>
    <row r="48" spans="1:15" ht="113.45" customHeight="1">
      <c r="A48" s="7" t="s">
        <v>109</v>
      </c>
      <c r="B48" s="41" t="s">
        <v>198</v>
      </c>
      <c r="C48" s="17">
        <v>23735</v>
      </c>
      <c r="D48" s="17"/>
      <c r="E48" s="17">
        <f t="shared" si="21"/>
        <v>23735</v>
      </c>
      <c r="F48" s="17"/>
      <c r="G48" s="6">
        <f t="shared" si="25"/>
        <v>23735</v>
      </c>
      <c r="H48" s="6"/>
      <c r="I48" s="6">
        <f t="shared" si="22"/>
        <v>23735</v>
      </c>
      <c r="J48" s="17">
        <v>23735</v>
      </c>
      <c r="K48" s="17"/>
      <c r="L48" s="6">
        <f t="shared" si="26"/>
        <v>23735</v>
      </c>
      <c r="M48" s="17">
        <v>23987.5</v>
      </c>
      <c r="N48" s="6"/>
      <c r="O48" s="14">
        <f t="shared" si="23"/>
        <v>23987.5</v>
      </c>
    </row>
    <row r="49" spans="1:15" ht="78.75">
      <c r="A49" s="7" t="s">
        <v>61</v>
      </c>
      <c r="B49" s="41" t="s">
        <v>159</v>
      </c>
      <c r="C49" s="17">
        <v>47809.8</v>
      </c>
      <c r="D49" s="17">
        <v>-47809.8</v>
      </c>
      <c r="E49" s="17">
        <f t="shared" si="21"/>
        <v>0</v>
      </c>
      <c r="F49" s="17"/>
      <c r="G49" s="6">
        <f t="shared" si="25"/>
        <v>0</v>
      </c>
      <c r="H49" s="6"/>
      <c r="I49" s="6">
        <f t="shared" si="22"/>
        <v>0</v>
      </c>
      <c r="J49" s="17">
        <v>35004.5</v>
      </c>
      <c r="K49" s="17">
        <v>-35004.5</v>
      </c>
      <c r="L49" s="6">
        <f t="shared" si="26"/>
        <v>0</v>
      </c>
      <c r="M49" s="17">
        <v>0</v>
      </c>
      <c r="N49" s="6"/>
      <c r="O49" s="14">
        <f t="shared" si="23"/>
        <v>0</v>
      </c>
    </row>
    <row r="50" spans="1:15" ht="94.5">
      <c r="A50" s="7" t="s">
        <v>278</v>
      </c>
      <c r="B50" s="41" t="s">
        <v>279</v>
      </c>
      <c r="C50" s="17"/>
      <c r="D50" s="17">
        <v>68953.3</v>
      </c>
      <c r="E50" s="17">
        <f t="shared" si="21"/>
        <v>68953.3</v>
      </c>
      <c r="F50" s="17"/>
      <c r="G50" s="6">
        <f t="shared" si="25"/>
        <v>68953.3</v>
      </c>
      <c r="H50" s="6"/>
      <c r="I50" s="6">
        <f t="shared" si="22"/>
        <v>68953.3</v>
      </c>
      <c r="J50" s="17"/>
      <c r="K50" s="17">
        <v>97731.8</v>
      </c>
      <c r="L50" s="6">
        <f t="shared" si="26"/>
        <v>97731.8</v>
      </c>
      <c r="M50" s="17"/>
      <c r="N50" s="6"/>
      <c r="O50" s="14"/>
    </row>
    <row r="51" spans="1:15" ht="31.5">
      <c r="A51" s="7" t="s">
        <v>98</v>
      </c>
      <c r="B51" s="41" t="s">
        <v>99</v>
      </c>
      <c r="C51" s="17">
        <v>21143.5</v>
      </c>
      <c r="D51" s="17">
        <v>-21143.5</v>
      </c>
      <c r="E51" s="17">
        <f t="shared" si="21"/>
        <v>0</v>
      </c>
      <c r="F51" s="17"/>
      <c r="G51" s="6">
        <f t="shared" si="25"/>
        <v>0</v>
      </c>
      <c r="H51" s="6"/>
      <c r="I51" s="6">
        <f t="shared" si="22"/>
        <v>0</v>
      </c>
      <c r="J51" s="17">
        <v>62727.3</v>
      </c>
      <c r="K51" s="17">
        <v>-62727.3</v>
      </c>
      <c r="L51" s="6">
        <f t="shared" si="26"/>
        <v>0</v>
      </c>
      <c r="M51" s="17">
        <v>0</v>
      </c>
      <c r="N51" s="6"/>
      <c r="O51" s="14">
        <f t="shared" si="23"/>
        <v>0</v>
      </c>
    </row>
    <row r="52" spans="1:15" ht="78.75">
      <c r="A52" s="7" t="s">
        <v>241</v>
      </c>
      <c r="B52" s="41" t="s">
        <v>253</v>
      </c>
      <c r="C52" s="17">
        <v>7744.1</v>
      </c>
      <c r="D52" s="17"/>
      <c r="E52" s="17">
        <f t="shared" si="21"/>
        <v>7744.1</v>
      </c>
      <c r="F52" s="17"/>
      <c r="G52" s="6">
        <f t="shared" si="25"/>
        <v>7744.1</v>
      </c>
      <c r="H52" s="6"/>
      <c r="I52" s="6">
        <f t="shared" si="22"/>
        <v>7744.1</v>
      </c>
      <c r="J52" s="17">
        <v>30536.2</v>
      </c>
      <c r="K52" s="17"/>
      <c r="L52" s="6">
        <f t="shared" si="26"/>
        <v>30536.2</v>
      </c>
      <c r="M52" s="17">
        <v>30536.2</v>
      </c>
      <c r="N52" s="6"/>
      <c r="O52" s="14">
        <f t="shared" si="23"/>
        <v>30536.2</v>
      </c>
    </row>
    <row r="53" spans="1:15" ht="65.45" customHeight="1">
      <c r="A53" s="7" t="s">
        <v>237</v>
      </c>
      <c r="B53" s="41" t="s">
        <v>238</v>
      </c>
      <c r="C53" s="17">
        <v>68953.3</v>
      </c>
      <c r="D53" s="17">
        <v>-68953.3</v>
      </c>
      <c r="E53" s="17">
        <f t="shared" si="21"/>
        <v>0</v>
      </c>
      <c r="F53" s="17"/>
      <c r="G53" s="6">
        <f t="shared" si="25"/>
        <v>0</v>
      </c>
      <c r="H53" s="6"/>
      <c r="I53" s="6">
        <f t="shared" si="22"/>
        <v>0</v>
      </c>
      <c r="J53" s="17">
        <v>97731.8</v>
      </c>
      <c r="K53" s="17">
        <v>-97731.8</v>
      </c>
      <c r="L53" s="6">
        <f t="shared" si="26"/>
        <v>0</v>
      </c>
      <c r="M53" s="17">
        <v>0</v>
      </c>
      <c r="N53" s="6"/>
      <c r="O53" s="14">
        <f t="shared" si="23"/>
        <v>0</v>
      </c>
    </row>
    <row r="54" spans="1:15" ht="47.45" customHeight="1">
      <c r="A54" s="7" t="s">
        <v>169</v>
      </c>
      <c r="B54" s="41" t="s">
        <v>170</v>
      </c>
      <c r="C54" s="17">
        <v>0</v>
      </c>
      <c r="D54" s="17"/>
      <c r="E54" s="17">
        <f t="shared" si="21"/>
        <v>0</v>
      </c>
      <c r="F54" s="17"/>
      <c r="G54" s="6">
        <f t="shared" si="25"/>
        <v>0</v>
      </c>
      <c r="H54" s="6"/>
      <c r="I54" s="6">
        <f t="shared" si="22"/>
        <v>0</v>
      </c>
      <c r="J54" s="17">
        <v>24294.5</v>
      </c>
      <c r="K54" s="17"/>
      <c r="L54" s="6">
        <f t="shared" si="26"/>
        <v>24294.5</v>
      </c>
      <c r="M54" s="17">
        <v>0</v>
      </c>
      <c r="N54" s="6"/>
      <c r="O54" s="14">
        <f t="shared" si="23"/>
        <v>0</v>
      </c>
    </row>
    <row r="55" spans="1:15" ht="47.25">
      <c r="A55" s="7" t="s">
        <v>166</v>
      </c>
      <c r="B55" s="41" t="s">
        <v>167</v>
      </c>
      <c r="C55" s="17">
        <v>0</v>
      </c>
      <c r="D55" s="17"/>
      <c r="E55" s="17">
        <f t="shared" si="21"/>
        <v>0</v>
      </c>
      <c r="F55" s="17"/>
      <c r="G55" s="6">
        <f t="shared" si="25"/>
        <v>0</v>
      </c>
      <c r="H55" s="6"/>
      <c r="I55" s="6">
        <f t="shared" si="22"/>
        <v>0</v>
      </c>
      <c r="J55" s="17">
        <v>66449.600000000006</v>
      </c>
      <c r="K55" s="17"/>
      <c r="L55" s="6">
        <f t="shared" si="26"/>
        <v>66449.600000000006</v>
      </c>
      <c r="M55" s="17">
        <v>0</v>
      </c>
      <c r="N55" s="6"/>
      <c r="O55" s="14">
        <f t="shared" si="23"/>
        <v>0</v>
      </c>
    </row>
    <row r="56" spans="1:15" ht="31.5">
      <c r="A56" s="7" t="s">
        <v>67</v>
      </c>
      <c r="B56" s="41" t="s">
        <v>74</v>
      </c>
      <c r="C56" s="17">
        <v>19019.400000000001</v>
      </c>
      <c r="D56" s="17"/>
      <c r="E56" s="17">
        <f t="shared" si="21"/>
        <v>19019.400000000001</v>
      </c>
      <c r="F56" s="17"/>
      <c r="G56" s="6">
        <f t="shared" si="25"/>
        <v>19019.400000000001</v>
      </c>
      <c r="H56" s="6"/>
      <c r="I56" s="6">
        <f t="shared" si="22"/>
        <v>19019.400000000001</v>
      </c>
      <c r="J56" s="17">
        <v>19019.400000000001</v>
      </c>
      <c r="K56" s="17"/>
      <c r="L56" s="6">
        <f t="shared" si="26"/>
        <v>19019.400000000001</v>
      </c>
      <c r="M56" s="17">
        <v>19263</v>
      </c>
      <c r="N56" s="6"/>
      <c r="O56" s="14">
        <f t="shared" si="23"/>
        <v>19263</v>
      </c>
    </row>
    <row r="57" spans="1:15" ht="47.25">
      <c r="A57" s="7" t="s">
        <v>63</v>
      </c>
      <c r="B57" s="41" t="s">
        <v>89</v>
      </c>
      <c r="C57" s="17">
        <v>8213.5</v>
      </c>
      <c r="D57" s="17"/>
      <c r="E57" s="17">
        <f t="shared" si="21"/>
        <v>8213.5</v>
      </c>
      <c r="F57" s="17"/>
      <c r="G57" s="6">
        <f t="shared" si="25"/>
        <v>8213.5</v>
      </c>
      <c r="H57" s="6"/>
      <c r="I57" s="6">
        <f t="shared" si="22"/>
        <v>8213.5</v>
      </c>
      <c r="J57" s="17">
        <v>8213.5</v>
      </c>
      <c r="K57" s="17"/>
      <c r="L57" s="6">
        <f t="shared" si="26"/>
        <v>8213.5</v>
      </c>
      <c r="M57" s="17">
        <v>8246.6</v>
      </c>
      <c r="N57" s="6"/>
      <c r="O57" s="14">
        <f t="shared" si="23"/>
        <v>8246.6</v>
      </c>
    </row>
    <row r="58" spans="1:15" ht="63" hidden="1" outlineLevel="1">
      <c r="A58" s="7" t="s">
        <v>64</v>
      </c>
      <c r="B58" s="41" t="s">
        <v>199</v>
      </c>
      <c r="C58" s="17">
        <v>129761</v>
      </c>
      <c r="D58" s="17">
        <v>-129761</v>
      </c>
      <c r="E58" s="17">
        <f t="shared" si="21"/>
        <v>0</v>
      </c>
      <c r="F58" s="17"/>
      <c r="G58" s="6">
        <f t="shared" si="25"/>
        <v>0</v>
      </c>
      <c r="H58" s="6"/>
      <c r="I58" s="6">
        <f t="shared" si="22"/>
        <v>0</v>
      </c>
      <c r="J58" s="17">
        <v>137731.79999999999</v>
      </c>
      <c r="K58" s="17">
        <v>-137731.79999999999</v>
      </c>
      <c r="L58" s="6">
        <f t="shared" si="26"/>
        <v>0</v>
      </c>
      <c r="M58" s="17">
        <v>0</v>
      </c>
      <c r="N58" s="6"/>
      <c r="O58" s="14">
        <f t="shared" si="23"/>
        <v>0</v>
      </c>
    </row>
    <row r="59" spans="1:15" ht="63" collapsed="1">
      <c r="A59" s="7" t="s">
        <v>280</v>
      </c>
      <c r="B59" s="41" t="s">
        <v>281</v>
      </c>
      <c r="C59" s="17"/>
      <c r="D59" s="17">
        <v>129761</v>
      </c>
      <c r="E59" s="17">
        <f t="shared" si="21"/>
        <v>129761</v>
      </c>
      <c r="F59" s="17"/>
      <c r="G59" s="6">
        <f t="shared" si="25"/>
        <v>129761</v>
      </c>
      <c r="H59" s="6"/>
      <c r="I59" s="6">
        <f t="shared" si="22"/>
        <v>129761</v>
      </c>
      <c r="J59" s="17"/>
      <c r="K59" s="17">
        <v>137731.79999999999</v>
      </c>
      <c r="L59" s="6">
        <f t="shared" si="26"/>
        <v>137731.79999999999</v>
      </c>
      <c r="M59" s="17"/>
      <c r="N59" s="6"/>
      <c r="O59" s="14"/>
    </row>
    <row r="60" spans="1:15" ht="31.5">
      <c r="A60" s="7" t="s">
        <v>100</v>
      </c>
      <c r="B60" s="41" t="s">
        <v>101</v>
      </c>
      <c r="C60" s="17">
        <v>0</v>
      </c>
      <c r="D60" s="17"/>
      <c r="E60" s="17">
        <f t="shared" si="21"/>
        <v>0</v>
      </c>
      <c r="F60" s="17"/>
      <c r="G60" s="6">
        <f t="shared" si="25"/>
        <v>0</v>
      </c>
      <c r="H60" s="6"/>
      <c r="I60" s="6">
        <f t="shared" si="22"/>
        <v>0</v>
      </c>
      <c r="J60" s="17">
        <v>20791.400000000001</v>
      </c>
      <c r="K60" s="17"/>
      <c r="L60" s="6">
        <f t="shared" si="26"/>
        <v>20791.400000000001</v>
      </c>
      <c r="M60" s="17">
        <v>0</v>
      </c>
      <c r="N60" s="6"/>
      <c r="O60" s="14">
        <f t="shared" si="23"/>
        <v>0</v>
      </c>
    </row>
    <row r="61" spans="1:15" ht="47.25">
      <c r="A61" s="7" t="s">
        <v>28</v>
      </c>
      <c r="B61" s="41" t="s">
        <v>86</v>
      </c>
      <c r="C61" s="17">
        <v>3362.3999999999996</v>
      </c>
      <c r="D61" s="17"/>
      <c r="E61" s="17">
        <f t="shared" si="21"/>
        <v>3362.3999999999996</v>
      </c>
      <c r="F61" s="17"/>
      <c r="G61" s="6">
        <f t="shared" si="25"/>
        <v>3362.3999999999996</v>
      </c>
      <c r="H61" s="6"/>
      <c r="I61" s="6">
        <f t="shared" si="22"/>
        <v>3362.3999999999996</v>
      </c>
      <c r="J61" s="17">
        <v>0</v>
      </c>
      <c r="K61" s="17"/>
      <c r="L61" s="6">
        <f t="shared" si="26"/>
        <v>0</v>
      </c>
      <c r="M61" s="17">
        <v>0</v>
      </c>
      <c r="N61" s="6"/>
      <c r="O61" s="14">
        <f t="shared" si="23"/>
        <v>0</v>
      </c>
    </row>
    <row r="62" spans="1:15" ht="63">
      <c r="A62" s="7" t="s">
        <v>87</v>
      </c>
      <c r="B62" s="41" t="s">
        <v>88</v>
      </c>
      <c r="C62" s="17">
        <v>15022.8</v>
      </c>
      <c r="D62" s="17"/>
      <c r="E62" s="17">
        <f t="shared" si="21"/>
        <v>15022.8</v>
      </c>
      <c r="F62" s="17"/>
      <c r="G62" s="6">
        <f t="shared" si="25"/>
        <v>15022.8</v>
      </c>
      <c r="H62" s="6"/>
      <c r="I62" s="6">
        <f t="shared" si="22"/>
        <v>15022.8</v>
      </c>
      <c r="J62" s="17">
        <v>15600.6</v>
      </c>
      <c r="K62" s="17"/>
      <c r="L62" s="6">
        <f t="shared" si="26"/>
        <v>15600.6</v>
      </c>
      <c r="M62" s="17">
        <v>0</v>
      </c>
      <c r="N62" s="6"/>
      <c r="O62" s="14">
        <f t="shared" si="23"/>
        <v>0</v>
      </c>
    </row>
    <row r="63" spans="1:15" ht="63">
      <c r="A63" s="7" t="s">
        <v>23</v>
      </c>
      <c r="B63" s="41" t="s">
        <v>200</v>
      </c>
      <c r="C63" s="17">
        <v>952068.9</v>
      </c>
      <c r="D63" s="17"/>
      <c r="E63" s="17">
        <f t="shared" si="21"/>
        <v>952068.9</v>
      </c>
      <c r="F63" s="17"/>
      <c r="G63" s="6">
        <f t="shared" si="25"/>
        <v>952068.9</v>
      </c>
      <c r="H63" s="6"/>
      <c r="I63" s="6">
        <f t="shared" si="22"/>
        <v>952068.9</v>
      </c>
      <c r="J63" s="17">
        <v>0</v>
      </c>
      <c r="K63" s="17"/>
      <c r="L63" s="6">
        <f t="shared" si="26"/>
        <v>0</v>
      </c>
      <c r="M63" s="17">
        <v>0</v>
      </c>
      <c r="N63" s="6"/>
      <c r="O63" s="14">
        <f t="shared" si="23"/>
        <v>0</v>
      </c>
    </row>
    <row r="64" spans="1:15" ht="47.25">
      <c r="A64" s="7" t="s">
        <v>69</v>
      </c>
      <c r="B64" s="41" t="s">
        <v>70</v>
      </c>
      <c r="C64" s="17">
        <v>87586.9</v>
      </c>
      <c r="D64" s="17"/>
      <c r="E64" s="17">
        <f t="shared" si="21"/>
        <v>87586.9</v>
      </c>
      <c r="F64" s="17"/>
      <c r="G64" s="6">
        <f t="shared" si="25"/>
        <v>87586.9</v>
      </c>
      <c r="H64" s="6"/>
      <c r="I64" s="6">
        <f t="shared" si="22"/>
        <v>87586.9</v>
      </c>
      <c r="J64" s="17">
        <v>55869.5</v>
      </c>
      <c r="K64" s="17"/>
      <c r="L64" s="6">
        <f t="shared" si="26"/>
        <v>55869.5</v>
      </c>
      <c r="M64" s="17">
        <v>0</v>
      </c>
      <c r="N64" s="6"/>
      <c r="O64" s="14">
        <f t="shared" si="23"/>
        <v>0</v>
      </c>
    </row>
    <row r="65" spans="1:15" ht="47.25">
      <c r="A65" s="7" t="s">
        <v>123</v>
      </c>
      <c r="B65" s="41" t="s">
        <v>171</v>
      </c>
      <c r="C65" s="17">
        <v>5143.2</v>
      </c>
      <c r="D65" s="17"/>
      <c r="E65" s="17">
        <f t="shared" si="21"/>
        <v>5143.2</v>
      </c>
      <c r="F65" s="17"/>
      <c r="G65" s="6">
        <f t="shared" si="25"/>
        <v>5143.2</v>
      </c>
      <c r="H65" s="6"/>
      <c r="I65" s="6">
        <f t="shared" si="22"/>
        <v>5143.2</v>
      </c>
      <c r="J65" s="17">
        <v>4821.7</v>
      </c>
      <c r="K65" s="17"/>
      <c r="L65" s="6">
        <f t="shared" si="26"/>
        <v>4821.7</v>
      </c>
      <c r="M65" s="17">
        <v>0</v>
      </c>
      <c r="N65" s="6"/>
      <c r="O65" s="14">
        <f t="shared" si="23"/>
        <v>0</v>
      </c>
    </row>
    <row r="66" spans="1:15" ht="78.75">
      <c r="A66" s="7" t="s">
        <v>102</v>
      </c>
      <c r="B66" s="41" t="s">
        <v>126</v>
      </c>
      <c r="C66" s="17">
        <v>5884.1</v>
      </c>
      <c r="D66" s="17"/>
      <c r="E66" s="17">
        <f t="shared" si="21"/>
        <v>5884.1</v>
      </c>
      <c r="F66" s="17"/>
      <c r="G66" s="6">
        <f t="shared" si="25"/>
        <v>5884.1</v>
      </c>
      <c r="H66" s="6"/>
      <c r="I66" s="6">
        <f t="shared" si="22"/>
        <v>5884.1</v>
      </c>
      <c r="J66" s="17">
        <v>13034.3</v>
      </c>
      <c r="K66" s="17"/>
      <c r="L66" s="6">
        <f t="shared" si="26"/>
        <v>13034.3</v>
      </c>
      <c r="M66" s="17">
        <v>0</v>
      </c>
      <c r="N66" s="6"/>
      <c r="O66" s="14">
        <f t="shared" si="23"/>
        <v>0</v>
      </c>
    </row>
    <row r="67" spans="1:15" ht="47.25">
      <c r="A67" s="7" t="s">
        <v>121</v>
      </c>
      <c r="B67" s="41" t="s">
        <v>122</v>
      </c>
      <c r="C67" s="17">
        <v>1450967.0999999999</v>
      </c>
      <c r="D67" s="17"/>
      <c r="E67" s="17">
        <f t="shared" si="21"/>
        <v>1450967.0999999999</v>
      </c>
      <c r="F67" s="17"/>
      <c r="G67" s="6">
        <f t="shared" si="25"/>
        <v>1450967.0999999999</v>
      </c>
      <c r="H67" s="6"/>
      <c r="I67" s="6">
        <f t="shared" si="22"/>
        <v>1450967.0999999999</v>
      </c>
      <c r="J67" s="17">
        <v>0</v>
      </c>
      <c r="K67" s="17"/>
      <c r="L67" s="6">
        <f t="shared" si="26"/>
        <v>0</v>
      </c>
      <c r="M67" s="17">
        <v>0</v>
      </c>
      <c r="N67" s="6"/>
      <c r="O67" s="14">
        <f t="shared" si="23"/>
        <v>0</v>
      </c>
    </row>
    <row r="68" spans="1:15" ht="78.75">
      <c r="A68" s="7" t="s">
        <v>168</v>
      </c>
      <c r="B68" s="41" t="s">
        <v>201</v>
      </c>
      <c r="C68" s="17">
        <v>426649.5</v>
      </c>
      <c r="D68" s="17"/>
      <c r="E68" s="17">
        <f t="shared" si="21"/>
        <v>426649.5</v>
      </c>
      <c r="F68" s="17"/>
      <c r="G68" s="6">
        <f t="shared" si="25"/>
        <v>426649.5</v>
      </c>
      <c r="H68" s="6"/>
      <c r="I68" s="6">
        <f t="shared" si="22"/>
        <v>426649.5</v>
      </c>
      <c r="J68" s="17">
        <v>426649.5</v>
      </c>
      <c r="K68" s="17"/>
      <c r="L68" s="6">
        <f t="shared" ref="L68:L99" si="27">J68+K68</f>
        <v>426649.5</v>
      </c>
      <c r="M68" s="17">
        <v>414595.7</v>
      </c>
      <c r="N68" s="6"/>
      <c r="O68" s="14">
        <f t="shared" si="23"/>
        <v>414595.7</v>
      </c>
    </row>
    <row r="69" spans="1:15" ht="63">
      <c r="A69" s="7" t="s">
        <v>183</v>
      </c>
      <c r="B69" s="41" t="s">
        <v>184</v>
      </c>
      <c r="C69" s="17">
        <v>358682.5</v>
      </c>
      <c r="D69" s="17"/>
      <c r="E69" s="17">
        <f t="shared" si="21"/>
        <v>358682.5</v>
      </c>
      <c r="F69" s="17"/>
      <c r="G69" s="6">
        <f t="shared" si="25"/>
        <v>358682.5</v>
      </c>
      <c r="H69" s="6"/>
      <c r="I69" s="6">
        <f t="shared" si="22"/>
        <v>358682.5</v>
      </c>
      <c r="J69" s="17">
        <v>585640.6</v>
      </c>
      <c r="K69" s="17"/>
      <c r="L69" s="6">
        <f t="shared" si="27"/>
        <v>585640.6</v>
      </c>
      <c r="M69" s="17">
        <v>0</v>
      </c>
      <c r="N69" s="6"/>
      <c r="O69" s="14">
        <f t="shared" si="23"/>
        <v>0</v>
      </c>
    </row>
    <row r="70" spans="1:15" ht="31.5">
      <c r="A70" s="7" t="s">
        <v>174</v>
      </c>
      <c r="B70" s="41" t="s">
        <v>254</v>
      </c>
      <c r="C70" s="17">
        <v>104243.9</v>
      </c>
      <c r="D70" s="17"/>
      <c r="E70" s="17">
        <f t="shared" si="21"/>
        <v>104243.9</v>
      </c>
      <c r="F70" s="17"/>
      <c r="G70" s="6">
        <f t="shared" si="25"/>
        <v>104243.9</v>
      </c>
      <c r="H70" s="6"/>
      <c r="I70" s="6">
        <f t="shared" si="22"/>
        <v>104243.9</v>
      </c>
      <c r="J70" s="17">
        <v>8051.6</v>
      </c>
      <c r="K70" s="17"/>
      <c r="L70" s="6">
        <f t="shared" si="27"/>
        <v>8051.6</v>
      </c>
      <c r="M70" s="17">
        <v>8075.3</v>
      </c>
      <c r="N70" s="6"/>
      <c r="O70" s="14">
        <f t="shared" si="23"/>
        <v>8075.3</v>
      </c>
    </row>
    <row r="71" spans="1:15" ht="63" hidden="1" outlineLevel="1">
      <c r="A71" s="7" t="s">
        <v>175</v>
      </c>
      <c r="B71" s="41" t="s">
        <v>255</v>
      </c>
      <c r="C71" s="17">
        <v>56864</v>
      </c>
      <c r="D71" s="17">
        <v>-56864</v>
      </c>
      <c r="E71" s="17">
        <f t="shared" si="21"/>
        <v>0</v>
      </c>
      <c r="F71" s="17"/>
      <c r="G71" s="6">
        <f t="shared" si="25"/>
        <v>0</v>
      </c>
      <c r="H71" s="6"/>
      <c r="I71" s="6">
        <f t="shared" si="22"/>
        <v>0</v>
      </c>
      <c r="J71" s="17">
        <v>61302.1</v>
      </c>
      <c r="K71" s="17">
        <v>-61302.1</v>
      </c>
      <c r="L71" s="6">
        <f t="shared" si="27"/>
        <v>0</v>
      </c>
      <c r="M71" s="17">
        <v>0</v>
      </c>
      <c r="N71" s="6"/>
      <c r="O71" s="14">
        <f t="shared" si="23"/>
        <v>0</v>
      </c>
    </row>
    <row r="72" spans="1:15" ht="47.25" collapsed="1">
      <c r="A72" s="7" t="s">
        <v>172</v>
      </c>
      <c r="B72" s="41" t="s">
        <v>202</v>
      </c>
      <c r="C72" s="17">
        <v>362634.1</v>
      </c>
      <c r="D72" s="17"/>
      <c r="E72" s="17">
        <f t="shared" si="21"/>
        <v>362634.1</v>
      </c>
      <c r="F72" s="17"/>
      <c r="G72" s="6">
        <f t="shared" si="25"/>
        <v>362634.1</v>
      </c>
      <c r="H72" s="6"/>
      <c r="I72" s="6">
        <f t="shared" si="22"/>
        <v>362634.1</v>
      </c>
      <c r="J72" s="17">
        <v>362634.1</v>
      </c>
      <c r="K72" s="17"/>
      <c r="L72" s="6">
        <f t="shared" si="27"/>
        <v>362634.1</v>
      </c>
      <c r="M72" s="17">
        <v>543951</v>
      </c>
      <c r="N72" s="6"/>
      <c r="O72" s="14">
        <f t="shared" si="23"/>
        <v>543951</v>
      </c>
    </row>
    <row r="73" spans="1:15" ht="63">
      <c r="A73" s="7" t="s">
        <v>242</v>
      </c>
      <c r="B73" s="41" t="s">
        <v>256</v>
      </c>
      <c r="C73" s="17">
        <v>0</v>
      </c>
      <c r="D73" s="17"/>
      <c r="E73" s="17">
        <f t="shared" si="21"/>
        <v>0</v>
      </c>
      <c r="F73" s="17"/>
      <c r="G73" s="6">
        <f t="shared" si="25"/>
        <v>0</v>
      </c>
      <c r="H73" s="6"/>
      <c r="I73" s="6">
        <f t="shared" si="22"/>
        <v>0</v>
      </c>
      <c r="J73" s="17">
        <v>138369.30000000002</v>
      </c>
      <c r="K73" s="17"/>
      <c r="L73" s="6">
        <f t="shared" si="27"/>
        <v>138369.30000000002</v>
      </c>
      <c r="M73" s="17">
        <v>138369.30000000002</v>
      </c>
      <c r="N73" s="6"/>
      <c r="O73" s="14">
        <f t="shared" si="23"/>
        <v>138369.30000000002</v>
      </c>
    </row>
    <row r="74" spans="1:15" ht="36" customHeight="1">
      <c r="A74" s="7" t="s">
        <v>179</v>
      </c>
      <c r="B74" s="41" t="s">
        <v>180</v>
      </c>
      <c r="C74" s="17">
        <v>0</v>
      </c>
      <c r="D74" s="17"/>
      <c r="E74" s="17">
        <f t="shared" si="21"/>
        <v>0</v>
      </c>
      <c r="F74" s="17"/>
      <c r="G74" s="6">
        <f t="shared" si="25"/>
        <v>0</v>
      </c>
      <c r="H74" s="6"/>
      <c r="I74" s="6">
        <f t="shared" si="22"/>
        <v>0</v>
      </c>
      <c r="J74" s="17">
        <v>0</v>
      </c>
      <c r="K74" s="17"/>
      <c r="L74" s="6">
        <f t="shared" si="27"/>
        <v>0</v>
      </c>
      <c r="M74" s="17">
        <v>125822.5</v>
      </c>
      <c r="N74" s="6"/>
      <c r="O74" s="14">
        <f t="shared" si="23"/>
        <v>125822.5</v>
      </c>
    </row>
    <row r="75" spans="1:15" ht="97.5" customHeight="1">
      <c r="A75" s="7" t="s">
        <v>226</v>
      </c>
      <c r="B75" s="41" t="s">
        <v>257</v>
      </c>
      <c r="C75" s="17">
        <v>17539.8</v>
      </c>
      <c r="D75" s="17"/>
      <c r="E75" s="17">
        <f t="shared" si="21"/>
        <v>17539.8</v>
      </c>
      <c r="F75" s="17"/>
      <c r="G75" s="6">
        <f t="shared" si="25"/>
        <v>17539.8</v>
      </c>
      <c r="H75" s="6"/>
      <c r="I75" s="6">
        <f t="shared" si="22"/>
        <v>17539.8</v>
      </c>
      <c r="J75" s="17">
        <v>17467.099999999999</v>
      </c>
      <c r="K75" s="17"/>
      <c r="L75" s="6">
        <f t="shared" si="27"/>
        <v>17467.099999999999</v>
      </c>
      <c r="M75" s="17">
        <v>17584.099999999999</v>
      </c>
      <c r="N75" s="6"/>
      <c r="O75" s="14">
        <f t="shared" si="23"/>
        <v>17584.099999999999</v>
      </c>
    </row>
    <row r="76" spans="1:15" ht="66.599999999999994" customHeight="1">
      <c r="A76" s="7" t="s">
        <v>181</v>
      </c>
      <c r="B76" s="41" t="s">
        <v>182</v>
      </c>
      <c r="C76" s="17">
        <v>544460</v>
      </c>
      <c r="D76" s="17"/>
      <c r="E76" s="17">
        <f t="shared" si="21"/>
        <v>544460</v>
      </c>
      <c r="F76" s="17"/>
      <c r="G76" s="6">
        <f t="shared" si="25"/>
        <v>544460</v>
      </c>
      <c r="H76" s="6"/>
      <c r="I76" s="6">
        <f t="shared" si="22"/>
        <v>544460</v>
      </c>
      <c r="J76" s="17">
        <v>831027.5</v>
      </c>
      <c r="K76" s="17"/>
      <c r="L76" s="6">
        <f t="shared" si="27"/>
        <v>831027.5</v>
      </c>
      <c r="M76" s="17">
        <v>704126.9</v>
      </c>
      <c r="N76" s="6"/>
      <c r="O76" s="14">
        <f t="shared" si="23"/>
        <v>704126.9</v>
      </c>
    </row>
    <row r="77" spans="1:15" ht="78.75">
      <c r="A77" s="7" t="s">
        <v>36</v>
      </c>
      <c r="B77" s="41" t="s">
        <v>15</v>
      </c>
      <c r="C77" s="17">
        <v>10580.2</v>
      </c>
      <c r="D77" s="17"/>
      <c r="E77" s="17">
        <f t="shared" si="21"/>
        <v>10580.2</v>
      </c>
      <c r="F77" s="17"/>
      <c r="G77" s="6">
        <f t="shared" si="25"/>
        <v>10580.2</v>
      </c>
      <c r="H77" s="6"/>
      <c r="I77" s="6">
        <f t="shared" si="22"/>
        <v>10580.2</v>
      </c>
      <c r="J77" s="17">
        <v>10580.2</v>
      </c>
      <c r="K77" s="17"/>
      <c r="L77" s="6">
        <f t="shared" si="27"/>
        <v>10580.2</v>
      </c>
      <c r="M77" s="17">
        <v>10751.5</v>
      </c>
      <c r="N77" s="6"/>
      <c r="O77" s="14">
        <f t="shared" si="23"/>
        <v>10751.5</v>
      </c>
    </row>
    <row r="78" spans="1:15" ht="63">
      <c r="A78" s="7" t="s">
        <v>162</v>
      </c>
      <c r="B78" s="41" t="s">
        <v>163</v>
      </c>
      <c r="C78" s="17">
        <v>246557.9</v>
      </c>
      <c r="D78" s="17"/>
      <c r="E78" s="17">
        <f t="shared" si="21"/>
        <v>246557.9</v>
      </c>
      <c r="F78" s="17"/>
      <c r="G78" s="6">
        <f t="shared" si="25"/>
        <v>246557.9</v>
      </c>
      <c r="H78" s="6"/>
      <c r="I78" s="6">
        <f t="shared" si="22"/>
        <v>246557.9</v>
      </c>
      <c r="J78" s="17">
        <v>246557.9</v>
      </c>
      <c r="K78" s="17"/>
      <c r="L78" s="6">
        <f t="shared" si="27"/>
        <v>246557.9</v>
      </c>
      <c r="M78" s="17">
        <v>246557.9</v>
      </c>
      <c r="N78" s="6"/>
      <c r="O78" s="14">
        <f t="shared" si="23"/>
        <v>246557.9</v>
      </c>
    </row>
    <row r="79" spans="1:15" ht="48.95" customHeight="1">
      <c r="A79" s="7" t="s">
        <v>37</v>
      </c>
      <c r="B79" s="41" t="s">
        <v>17</v>
      </c>
      <c r="C79" s="17">
        <v>423.2</v>
      </c>
      <c r="D79" s="17"/>
      <c r="E79" s="17">
        <f t="shared" si="21"/>
        <v>423.2</v>
      </c>
      <c r="F79" s="17"/>
      <c r="G79" s="6">
        <f t="shared" si="25"/>
        <v>423.2</v>
      </c>
      <c r="H79" s="6"/>
      <c r="I79" s="6">
        <f t="shared" si="22"/>
        <v>423.2</v>
      </c>
      <c r="J79" s="17">
        <v>417.7</v>
      </c>
      <c r="K79" s="17"/>
      <c r="L79" s="6">
        <f t="shared" si="27"/>
        <v>417.7</v>
      </c>
      <c r="M79" s="17">
        <v>425.4</v>
      </c>
      <c r="N79" s="6"/>
      <c r="O79" s="14">
        <f t="shared" si="23"/>
        <v>425.4</v>
      </c>
    </row>
    <row r="80" spans="1:15" ht="63">
      <c r="A80" s="7" t="s">
        <v>38</v>
      </c>
      <c r="B80" s="41" t="s">
        <v>26</v>
      </c>
      <c r="C80" s="17">
        <v>4884.1000000000004</v>
      </c>
      <c r="D80" s="17"/>
      <c r="E80" s="17">
        <f t="shared" si="21"/>
        <v>4884.1000000000004</v>
      </c>
      <c r="F80" s="17"/>
      <c r="G80" s="6">
        <f t="shared" si="25"/>
        <v>4884.1000000000004</v>
      </c>
      <c r="H80" s="6"/>
      <c r="I80" s="6">
        <f t="shared" si="22"/>
        <v>4884.1000000000004</v>
      </c>
      <c r="J80" s="17">
        <v>4884.1000000000004</v>
      </c>
      <c r="K80" s="17"/>
      <c r="L80" s="6">
        <f t="shared" si="27"/>
        <v>4884.1000000000004</v>
      </c>
      <c r="M80" s="17">
        <v>4912.7</v>
      </c>
      <c r="N80" s="6"/>
      <c r="O80" s="14">
        <f t="shared" si="23"/>
        <v>4912.7</v>
      </c>
    </row>
    <row r="81" spans="1:15" ht="47.25">
      <c r="A81" s="7" t="s">
        <v>105</v>
      </c>
      <c r="B81" s="41" t="s">
        <v>223</v>
      </c>
      <c r="C81" s="17">
        <v>134321</v>
      </c>
      <c r="D81" s="17"/>
      <c r="E81" s="17">
        <f t="shared" si="21"/>
        <v>134321</v>
      </c>
      <c r="F81" s="17"/>
      <c r="G81" s="6">
        <f t="shared" si="25"/>
        <v>134321</v>
      </c>
      <c r="H81" s="6"/>
      <c r="I81" s="6">
        <f t="shared" si="22"/>
        <v>134321</v>
      </c>
      <c r="J81" s="17">
        <v>190878</v>
      </c>
      <c r="K81" s="17"/>
      <c r="L81" s="6">
        <f t="shared" si="27"/>
        <v>190878</v>
      </c>
      <c r="M81" s="17">
        <v>0</v>
      </c>
      <c r="N81" s="6"/>
      <c r="O81" s="14">
        <f t="shared" si="23"/>
        <v>0</v>
      </c>
    </row>
    <row r="82" spans="1:15" ht="63">
      <c r="A82" s="7" t="s">
        <v>62</v>
      </c>
      <c r="B82" s="41" t="s">
        <v>203</v>
      </c>
      <c r="C82" s="17">
        <v>0</v>
      </c>
      <c r="D82" s="17"/>
      <c r="E82" s="17">
        <f t="shared" si="21"/>
        <v>0</v>
      </c>
      <c r="F82" s="17"/>
      <c r="G82" s="6">
        <f t="shared" si="25"/>
        <v>0</v>
      </c>
      <c r="H82" s="6"/>
      <c r="I82" s="6">
        <f t="shared" si="22"/>
        <v>0</v>
      </c>
      <c r="J82" s="17">
        <v>312178.90000000002</v>
      </c>
      <c r="K82" s="17"/>
      <c r="L82" s="6">
        <f t="shared" si="27"/>
        <v>312178.90000000002</v>
      </c>
      <c r="M82" s="17">
        <v>0</v>
      </c>
      <c r="N82" s="6"/>
      <c r="O82" s="14">
        <f t="shared" si="23"/>
        <v>0</v>
      </c>
    </row>
    <row r="83" spans="1:15" ht="33" customHeight="1">
      <c r="A83" s="7" t="s">
        <v>27</v>
      </c>
      <c r="B83" s="41" t="s">
        <v>204</v>
      </c>
      <c r="C83" s="17">
        <v>50806.8</v>
      </c>
      <c r="D83" s="17"/>
      <c r="E83" s="17">
        <f t="shared" si="21"/>
        <v>50806.8</v>
      </c>
      <c r="F83" s="17"/>
      <c r="G83" s="6">
        <f t="shared" si="25"/>
        <v>50806.8</v>
      </c>
      <c r="H83" s="6"/>
      <c r="I83" s="6">
        <f t="shared" si="22"/>
        <v>50806.8</v>
      </c>
      <c r="J83" s="17">
        <v>53550.2</v>
      </c>
      <c r="K83" s="17"/>
      <c r="L83" s="6">
        <f t="shared" si="27"/>
        <v>53550.2</v>
      </c>
      <c r="M83" s="17">
        <v>53997.1</v>
      </c>
      <c r="N83" s="6"/>
      <c r="O83" s="14">
        <f t="shared" si="23"/>
        <v>53997.1</v>
      </c>
    </row>
    <row r="84" spans="1:15" ht="63">
      <c r="A84" s="7" t="s">
        <v>103</v>
      </c>
      <c r="B84" s="41" t="s">
        <v>104</v>
      </c>
      <c r="C84" s="17">
        <v>392474.69999999995</v>
      </c>
      <c r="D84" s="17"/>
      <c r="E84" s="17">
        <f t="shared" si="21"/>
        <v>392474.69999999995</v>
      </c>
      <c r="F84" s="17"/>
      <c r="G84" s="6">
        <f t="shared" si="25"/>
        <v>392474.69999999995</v>
      </c>
      <c r="H84" s="6"/>
      <c r="I84" s="6">
        <f t="shared" si="22"/>
        <v>392474.69999999995</v>
      </c>
      <c r="J84" s="17">
        <v>392474.69999999995</v>
      </c>
      <c r="K84" s="17"/>
      <c r="L84" s="6">
        <f t="shared" si="27"/>
        <v>392474.69999999995</v>
      </c>
      <c r="M84" s="17">
        <v>392474.69999999995</v>
      </c>
      <c r="N84" s="6"/>
      <c r="O84" s="14">
        <f t="shared" si="23"/>
        <v>392474.69999999995</v>
      </c>
    </row>
    <row r="85" spans="1:15" ht="47.25">
      <c r="A85" s="7" t="s">
        <v>107</v>
      </c>
      <c r="B85" s="41" t="s">
        <v>108</v>
      </c>
      <c r="C85" s="17">
        <v>119404</v>
      </c>
      <c r="D85" s="17"/>
      <c r="E85" s="17">
        <f t="shared" si="21"/>
        <v>119404</v>
      </c>
      <c r="F85" s="17"/>
      <c r="G85" s="6">
        <f t="shared" si="25"/>
        <v>119404</v>
      </c>
      <c r="H85" s="6"/>
      <c r="I85" s="6">
        <f t="shared" si="22"/>
        <v>119404</v>
      </c>
      <c r="J85" s="17">
        <v>119404</v>
      </c>
      <c r="K85" s="17"/>
      <c r="L85" s="6">
        <f t="shared" si="27"/>
        <v>119404</v>
      </c>
      <c r="M85" s="17">
        <v>119404</v>
      </c>
      <c r="N85" s="6"/>
      <c r="O85" s="14">
        <f t="shared" si="23"/>
        <v>119404</v>
      </c>
    </row>
    <row r="86" spans="1:15" ht="47.25">
      <c r="A86" s="7" t="s">
        <v>82</v>
      </c>
      <c r="B86" s="41" t="s">
        <v>83</v>
      </c>
      <c r="C86" s="17">
        <v>59152.6</v>
      </c>
      <c r="D86" s="17"/>
      <c r="E86" s="17">
        <f t="shared" si="21"/>
        <v>59152.6</v>
      </c>
      <c r="F86" s="17"/>
      <c r="G86" s="6">
        <f t="shared" si="25"/>
        <v>59152.6</v>
      </c>
      <c r="H86" s="6"/>
      <c r="I86" s="6">
        <f t="shared" si="22"/>
        <v>59152.6</v>
      </c>
      <c r="J86" s="17">
        <v>59152.6</v>
      </c>
      <c r="K86" s="17"/>
      <c r="L86" s="6">
        <f t="shared" si="27"/>
        <v>59152.6</v>
      </c>
      <c r="M86" s="17">
        <v>0</v>
      </c>
      <c r="N86" s="6"/>
      <c r="O86" s="14">
        <f t="shared" si="23"/>
        <v>0</v>
      </c>
    </row>
    <row r="87" spans="1:15" ht="30.95" customHeight="1">
      <c r="A87" s="7" t="s">
        <v>224</v>
      </c>
      <c r="B87" s="41" t="s">
        <v>225</v>
      </c>
      <c r="C87" s="17">
        <v>0</v>
      </c>
      <c r="D87" s="17"/>
      <c r="E87" s="17">
        <f t="shared" si="21"/>
        <v>0</v>
      </c>
      <c r="F87" s="17"/>
      <c r="G87" s="6">
        <f t="shared" si="25"/>
        <v>0</v>
      </c>
      <c r="H87" s="6"/>
      <c r="I87" s="6">
        <f t="shared" si="22"/>
        <v>0</v>
      </c>
      <c r="J87" s="17">
        <v>0</v>
      </c>
      <c r="K87" s="17"/>
      <c r="L87" s="6">
        <f t="shared" si="27"/>
        <v>0</v>
      </c>
      <c r="M87" s="17">
        <v>36988</v>
      </c>
      <c r="N87" s="6"/>
      <c r="O87" s="14">
        <f t="shared" si="23"/>
        <v>36988</v>
      </c>
    </row>
    <row r="88" spans="1:15" ht="39.75" customHeight="1">
      <c r="A88" s="7" t="s">
        <v>173</v>
      </c>
      <c r="B88" s="41" t="s">
        <v>282</v>
      </c>
      <c r="C88" s="17"/>
      <c r="D88" s="17">
        <v>182104.3</v>
      </c>
      <c r="E88" s="17">
        <f t="shared" si="21"/>
        <v>182104.3</v>
      </c>
      <c r="F88" s="17"/>
      <c r="G88" s="6">
        <f t="shared" si="25"/>
        <v>182104.3</v>
      </c>
      <c r="H88" s="6"/>
      <c r="I88" s="6">
        <f t="shared" si="22"/>
        <v>182104.3</v>
      </c>
      <c r="J88" s="17"/>
      <c r="K88" s="17">
        <v>88297.9</v>
      </c>
      <c r="L88" s="6">
        <f t="shared" si="27"/>
        <v>88297.9</v>
      </c>
      <c r="M88" s="17"/>
      <c r="N88" s="6"/>
      <c r="O88" s="14"/>
    </row>
    <row r="89" spans="1:15" ht="47.25">
      <c r="A89" s="7" t="s">
        <v>39</v>
      </c>
      <c r="B89" s="41" t="s">
        <v>16</v>
      </c>
      <c r="C89" s="17">
        <v>2937.1</v>
      </c>
      <c r="D89" s="17"/>
      <c r="E89" s="17">
        <f t="shared" si="21"/>
        <v>2937.1</v>
      </c>
      <c r="F89" s="17"/>
      <c r="G89" s="6">
        <f t="shared" si="25"/>
        <v>2937.1</v>
      </c>
      <c r="H89" s="6"/>
      <c r="I89" s="6">
        <f t="shared" si="22"/>
        <v>2937.1</v>
      </c>
      <c r="J89" s="17">
        <v>3708</v>
      </c>
      <c r="K89" s="17"/>
      <c r="L89" s="6">
        <f t="shared" si="27"/>
        <v>3708</v>
      </c>
      <c r="M89" s="17">
        <v>3515</v>
      </c>
      <c r="N89" s="6"/>
      <c r="O89" s="14">
        <f t="shared" si="23"/>
        <v>3515</v>
      </c>
    </row>
    <row r="90" spans="1:15" ht="47.45" customHeight="1">
      <c r="A90" s="7" t="s">
        <v>243</v>
      </c>
      <c r="B90" s="41" t="s">
        <v>258</v>
      </c>
      <c r="C90" s="17">
        <v>11100.4</v>
      </c>
      <c r="D90" s="17"/>
      <c r="E90" s="17">
        <f t="shared" si="21"/>
        <v>11100.4</v>
      </c>
      <c r="F90" s="17"/>
      <c r="G90" s="6">
        <f t="shared" si="25"/>
        <v>11100.4</v>
      </c>
      <c r="H90" s="6"/>
      <c r="I90" s="6">
        <f t="shared" si="22"/>
        <v>11100.4</v>
      </c>
      <c r="J90" s="17">
        <v>0</v>
      </c>
      <c r="K90" s="17"/>
      <c r="L90" s="6">
        <f t="shared" si="27"/>
        <v>0</v>
      </c>
      <c r="M90" s="17">
        <v>0</v>
      </c>
      <c r="N90" s="6"/>
      <c r="O90" s="14">
        <f t="shared" si="23"/>
        <v>0</v>
      </c>
    </row>
    <row r="91" spans="1:15" ht="31.5">
      <c r="A91" s="7" t="s">
        <v>117</v>
      </c>
      <c r="B91" s="41" t="s">
        <v>205</v>
      </c>
      <c r="C91" s="17">
        <v>42881.7</v>
      </c>
      <c r="D91" s="17"/>
      <c r="E91" s="17">
        <f t="shared" si="21"/>
        <v>42881.7</v>
      </c>
      <c r="F91" s="17"/>
      <c r="G91" s="6">
        <f t="shared" si="25"/>
        <v>42881.7</v>
      </c>
      <c r="H91" s="6"/>
      <c r="I91" s="6">
        <f t="shared" si="22"/>
        <v>42881.7</v>
      </c>
      <c r="J91" s="17">
        <v>29752.3</v>
      </c>
      <c r="K91" s="17"/>
      <c r="L91" s="6">
        <f t="shared" si="27"/>
        <v>29752.3</v>
      </c>
      <c r="M91" s="17">
        <v>3208.7</v>
      </c>
      <c r="N91" s="6"/>
      <c r="O91" s="14">
        <f t="shared" si="23"/>
        <v>3208.7</v>
      </c>
    </row>
    <row r="92" spans="1:15" ht="47.45" customHeight="1">
      <c r="A92" s="7" t="s">
        <v>220</v>
      </c>
      <c r="B92" s="41" t="s">
        <v>221</v>
      </c>
      <c r="C92" s="17">
        <v>159413.5</v>
      </c>
      <c r="D92" s="17"/>
      <c r="E92" s="17">
        <f t="shared" si="21"/>
        <v>159413.5</v>
      </c>
      <c r="F92" s="17"/>
      <c r="G92" s="6">
        <f t="shared" si="25"/>
        <v>159413.5</v>
      </c>
      <c r="H92" s="6"/>
      <c r="I92" s="6">
        <f t="shared" si="22"/>
        <v>159413.5</v>
      </c>
      <c r="J92" s="17">
        <v>249420.5</v>
      </c>
      <c r="K92" s="17"/>
      <c r="L92" s="6">
        <f t="shared" si="27"/>
        <v>249420.5</v>
      </c>
      <c r="M92" s="17">
        <v>0</v>
      </c>
      <c r="N92" s="6"/>
      <c r="O92" s="14">
        <f t="shared" si="23"/>
        <v>0</v>
      </c>
    </row>
    <row r="93" spans="1:15" ht="62.1" customHeight="1">
      <c r="A93" s="7" t="s">
        <v>118</v>
      </c>
      <c r="B93" s="41" t="s">
        <v>90</v>
      </c>
      <c r="C93" s="17"/>
      <c r="D93" s="17">
        <v>6000</v>
      </c>
      <c r="E93" s="17">
        <f t="shared" si="21"/>
        <v>6000</v>
      </c>
      <c r="F93" s="17"/>
      <c r="G93" s="6">
        <f t="shared" si="25"/>
        <v>6000</v>
      </c>
      <c r="H93" s="6"/>
      <c r="I93" s="6">
        <f t="shared" si="22"/>
        <v>6000</v>
      </c>
      <c r="J93" s="17"/>
      <c r="K93" s="17"/>
      <c r="L93" s="6"/>
      <c r="M93" s="17"/>
      <c r="N93" s="6"/>
      <c r="O93" s="14"/>
    </row>
    <row r="94" spans="1:15" ht="80.45" customHeight="1">
      <c r="A94" s="7" t="s">
        <v>40</v>
      </c>
      <c r="B94" s="41" t="s">
        <v>178</v>
      </c>
      <c r="C94" s="17">
        <v>304365.90000000002</v>
      </c>
      <c r="D94" s="17"/>
      <c r="E94" s="17">
        <f t="shared" si="21"/>
        <v>304365.90000000002</v>
      </c>
      <c r="F94" s="17"/>
      <c r="G94" s="6">
        <f t="shared" si="25"/>
        <v>304365.90000000002</v>
      </c>
      <c r="H94" s="6"/>
      <c r="I94" s="6">
        <f t="shared" si="22"/>
        <v>304365.90000000002</v>
      </c>
      <c r="J94" s="17">
        <v>122632.7</v>
      </c>
      <c r="K94" s="17"/>
      <c r="L94" s="6">
        <f t="shared" ref="L94:L106" si="28">J94+K94</f>
        <v>122632.7</v>
      </c>
      <c r="M94" s="17">
        <v>0</v>
      </c>
      <c r="N94" s="6"/>
      <c r="O94" s="14">
        <f t="shared" si="23"/>
        <v>0</v>
      </c>
    </row>
    <row r="95" spans="1:15" ht="47.25">
      <c r="A95" s="7" t="s">
        <v>58</v>
      </c>
      <c r="B95" s="41" t="s">
        <v>259</v>
      </c>
      <c r="C95" s="17">
        <v>2581.2000000000044</v>
      </c>
      <c r="D95" s="17"/>
      <c r="E95" s="17">
        <f t="shared" si="21"/>
        <v>2581.2000000000044</v>
      </c>
      <c r="F95" s="17"/>
      <c r="G95" s="6">
        <f t="shared" si="25"/>
        <v>2581.2000000000044</v>
      </c>
      <c r="H95" s="6"/>
      <c r="I95" s="6">
        <f t="shared" si="22"/>
        <v>2581.2000000000044</v>
      </c>
      <c r="J95" s="17">
        <v>2987.2999999999956</v>
      </c>
      <c r="K95" s="17"/>
      <c r="L95" s="6">
        <f t="shared" si="28"/>
        <v>2987.2999999999956</v>
      </c>
      <c r="M95" s="17">
        <v>3032.1</v>
      </c>
      <c r="N95" s="6"/>
      <c r="O95" s="14">
        <f t="shared" si="23"/>
        <v>3032.1</v>
      </c>
    </row>
    <row r="96" spans="1:15" ht="47.25">
      <c r="A96" s="7" t="s">
        <v>119</v>
      </c>
      <c r="B96" s="41" t="s">
        <v>206</v>
      </c>
      <c r="C96" s="17">
        <v>179737.9</v>
      </c>
      <c r="D96" s="17"/>
      <c r="E96" s="17">
        <f t="shared" si="21"/>
        <v>179737.9</v>
      </c>
      <c r="F96" s="17"/>
      <c r="G96" s="6">
        <f t="shared" si="25"/>
        <v>179737.9</v>
      </c>
      <c r="H96" s="6"/>
      <c r="I96" s="6">
        <f t="shared" si="22"/>
        <v>179737.9</v>
      </c>
      <c r="J96" s="17">
        <v>199290.3</v>
      </c>
      <c r="K96" s="17"/>
      <c r="L96" s="6">
        <f t="shared" si="28"/>
        <v>199290.3</v>
      </c>
      <c r="M96" s="17">
        <v>0</v>
      </c>
      <c r="N96" s="6"/>
      <c r="O96" s="14">
        <f t="shared" si="23"/>
        <v>0</v>
      </c>
    </row>
    <row r="97" spans="1:15" ht="33.950000000000003" customHeight="1">
      <c r="A97" s="7" t="s">
        <v>110</v>
      </c>
      <c r="B97" s="41" t="s">
        <v>111</v>
      </c>
      <c r="C97" s="17">
        <v>1157174.3</v>
      </c>
      <c r="D97" s="17">
        <v>6335</v>
      </c>
      <c r="E97" s="17">
        <f t="shared" si="21"/>
        <v>1163509.3</v>
      </c>
      <c r="F97" s="17"/>
      <c r="G97" s="6">
        <f t="shared" si="25"/>
        <v>1163509.3</v>
      </c>
      <c r="H97" s="6"/>
      <c r="I97" s="6">
        <f t="shared" ref="I97:I159" si="29">G97+H97</f>
        <v>1163509.3</v>
      </c>
      <c r="J97" s="17">
        <v>637770.30000000005</v>
      </c>
      <c r="K97" s="17"/>
      <c r="L97" s="6">
        <f t="shared" si="28"/>
        <v>637770.30000000005</v>
      </c>
      <c r="M97" s="17">
        <v>99508.1</v>
      </c>
      <c r="N97" s="6"/>
      <c r="O97" s="14">
        <f t="shared" si="23"/>
        <v>99508.1</v>
      </c>
    </row>
    <row r="98" spans="1:15" ht="36" customHeight="1">
      <c r="A98" s="7" t="s">
        <v>240</v>
      </c>
      <c r="B98" s="41" t="s">
        <v>260</v>
      </c>
      <c r="C98" s="17">
        <v>23087.3</v>
      </c>
      <c r="D98" s="17"/>
      <c r="E98" s="17">
        <f t="shared" si="21"/>
        <v>23087.3</v>
      </c>
      <c r="F98" s="17"/>
      <c r="G98" s="6">
        <f t="shared" si="25"/>
        <v>23087.3</v>
      </c>
      <c r="H98" s="6"/>
      <c r="I98" s="6">
        <f t="shared" si="29"/>
        <v>23087.3</v>
      </c>
      <c r="J98" s="17">
        <v>16413.400000000001</v>
      </c>
      <c r="K98" s="17"/>
      <c r="L98" s="6">
        <f t="shared" si="28"/>
        <v>16413.400000000001</v>
      </c>
      <c r="M98" s="17">
        <v>0</v>
      </c>
      <c r="N98" s="6"/>
      <c r="O98" s="14">
        <f t="shared" si="23"/>
        <v>0</v>
      </c>
    </row>
    <row r="99" spans="1:15" ht="64.5" customHeight="1">
      <c r="A99" s="7" t="s">
        <v>112</v>
      </c>
      <c r="B99" s="41" t="s">
        <v>127</v>
      </c>
      <c r="C99" s="17">
        <v>23031.9</v>
      </c>
      <c r="D99" s="17">
        <v>-10000</v>
      </c>
      <c r="E99" s="17">
        <f t="shared" si="21"/>
        <v>13031.900000000001</v>
      </c>
      <c r="F99" s="17"/>
      <c r="G99" s="6">
        <f t="shared" si="25"/>
        <v>13031.900000000001</v>
      </c>
      <c r="H99" s="6"/>
      <c r="I99" s="6">
        <f t="shared" si="29"/>
        <v>13031.900000000001</v>
      </c>
      <c r="J99" s="17">
        <v>23031.9</v>
      </c>
      <c r="K99" s="17"/>
      <c r="L99" s="6">
        <f t="shared" si="28"/>
        <v>23031.9</v>
      </c>
      <c r="M99" s="17">
        <v>23031.9</v>
      </c>
      <c r="N99" s="6"/>
      <c r="O99" s="14">
        <f t="shared" si="23"/>
        <v>23031.9</v>
      </c>
    </row>
    <row r="100" spans="1:15" ht="36.75" customHeight="1">
      <c r="A100" s="7" t="s">
        <v>164</v>
      </c>
      <c r="B100" s="41" t="s">
        <v>165</v>
      </c>
      <c r="C100" s="17">
        <v>2345</v>
      </c>
      <c r="D100" s="17"/>
      <c r="E100" s="17">
        <f t="shared" si="21"/>
        <v>2345</v>
      </c>
      <c r="F100" s="17"/>
      <c r="G100" s="6">
        <f t="shared" ref="G100:G159" si="30">+E100+F100</f>
        <v>2345</v>
      </c>
      <c r="H100" s="6"/>
      <c r="I100" s="6">
        <f t="shared" si="29"/>
        <v>2345</v>
      </c>
      <c r="J100" s="17">
        <v>0</v>
      </c>
      <c r="K100" s="17">
        <v>5025</v>
      </c>
      <c r="L100" s="6">
        <f t="shared" si="28"/>
        <v>5025</v>
      </c>
      <c r="M100" s="17">
        <v>5025</v>
      </c>
      <c r="N100" s="6">
        <v>-5025</v>
      </c>
      <c r="O100" s="14">
        <f t="shared" si="23"/>
        <v>0</v>
      </c>
    </row>
    <row r="101" spans="1:15" ht="64.5" customHeight="1">
      <c r="A101" s="7" t="s">
        <v>244</v>
      </c>
      <c r="B101" s="41" t="s">
        <v>261</v>
      </c>
      <c r="C101" s="17">
        <v>100000</v>
      </c>
      <c r="D101" s="17"/>
      <c r="E101" s="17">
        <f t="shared" ref="E101:E159" si="31">C101+D101</f>
        <v>100000</v>
      </c>
      <c r="F101" s="17"/>
      <c r="G101" s="6">
        <f t="shared" si="30"/>
        <v>100000</v>
      </c>
      <c r="H101" s="6"/>
      <c r="I101" s="6">
        <f t="shared" si="29"/>
        <v>100000</v>
      </c>
      <c r="J101" s="17">
        <v>0</v>
      </c>
      <c r="K101" s="17"/>
      <c r="L101" s="6">
        <f t="shared" si="28"/>
        <v>0</v>
      </c>
      <c r="M101" s="17">
        <v>0</v>
      </c>
      <c r="N101" s="6"/>
      <c r="O101" s="14">
        <f t="shared" ref="O101:O152" si="32">M101+N101</f>
        <v>0</v>
      </c>
    </row>
    <row r="102" spans="1:15" ht="65.099999999999994" customHeight="1">
      <c r="A102" s="7" t="s">
        <v>176</v>
      </c>
      <c r="B102" s="41" t="s">
        <v>262</v>
      </c>
      <c r="C102" s="17">
        <v>41660</v>
      </c>
      <c r="D102" s="17"/>
      <c r="E102" s="17">
        <f t="shared" si="31"/>
        <v>41660</v>
      </c>
      <c r="F102" s="17"/>
      <c r="G102" s="6">
        <f t="shared" si="30"/>
        <v>41660</v>
      </c>
      <c r="H102" s="6"/>
      <c r="I102" s="6">
        <f t="shared" si="29"/>
        <v>41660</v>
      </c>
      <c r="J102" s="17">
        <v>41660</v>
      </c>
      <c r="K102" s="17"/>
      <c r="L102" s="6">
        <f t="shared" si="28"/>
        <v>41660</v>
      </c>
      <c r="M102" s="17">
        <v>41660</v>
      </c>
      <c r="N102" s="6"/>
      <c r="O102" s="14">
        <f t="shared" si="32"/>
        <v>41660</v>
      </c>
    </row>
    <row r="103" spans="1:15" ht="63">
      <c r="A103" s="7" t="s">
        <v>245</v>
      </c>
      <c r="B103" s="41" t="s">
        <v>263</v>
      </c>
      <c r="C103" s="17">
        <v>249370.5</v>
      </c>
      <c r="D103" s="17"/>
      <c r="E103" s="17">
        <f t="shared" si="31"/>
        <v>249370.5</v>
      </c>
      <c r="F103" s="17"/>
      <c r="G103" s="6">
        <f t="shared" si="30"/>
        <v>249370.5</v>
      </c>
      <c r="H103" s="6"/>
      <c r="I103" s="6">
        <f t="shared" si="29"/>
        <v>249370.5</v>
      </c>
      <c r="J103" s="17">
        <v>321123.3</v>
      </c>
      <c r="K103" s="17"/>
      <c r="L103" s="6">
        <f t="shared" si="28"/>
        <v>321123.3</v>
      </c>
      <c r="M103" s="17">
        <v>204796</v>
      </c>
      <c r="N103" s="6"/>
      <c r="O103" s="14">
        <f t="shared" si="32"/>
        <v>204796</v>
      </c>
    </row>
    <row r="104" spans="1:15" ht="47.25">
      <c r="A104" s="7" t="s">
        <v>210</v>
      </c>
      <c r="B104" s="41" t="s">
        <v>211</v>
      </c>
      <c r="C104" s="17">
        <v>1523196.9</v>
      </c>
      <c r="D104" s="17"/>
      <c r="E104" s="17">
        <f t="shared" si="31"/>
        <v>1523196.9</v>
      </c>
      <c r="F104" s="17"/>
      <c r="G104" s="6">
        <f t="shared" si="30"/>
        <v>1523196.9</v>
      </c>
      <c r="H104" s="6"/>
      <c r="I104" s="6">
        <f t="shared" si="29"/>
        <v>1523196.9</v>
      </c>
      <c r="J104" s="17">
        <v>1006827.2</v>
      </c>
      <c r="K104" s="17"/>
      <c r="L104" s="6">
        <f t="shared" si="28"/>
        <v>1006827.2</v>
      </c>
      <c r="M104" s="17">
        <v>1006827.2</v>
      </c>
      <c r="N104" s="6"/>
      <c r="O104" s="14">
        <f t="shared" si="32"/>
        <v>1006827.2</v>
      </c>
    </row>
    <row r="105" spans="1:15" ht="78.75">
      <c r="A105" s="7" t="s">
        <v>222</v>
      </c>
      <c r="B105" s="41" t="s">
        <v>264</v>
      </c>
      <c r="C105" s="17">
        <v>70082.200000000012</v>
      </c>
      <c r="D105" s="17">
        <v>87955.8</v>
      </c>
      <c r="E105" s="17">
        <f t="shared" si="31"/>
        <v>158038</v>
      </c>
      <c r="F105" s="17"/>
      <c r="G105" s="6">
        <f t="shared" si="30"/>
        <v>158038</v>
      </c>
      <c r="H105" s="6"/>
      <c r="I105" s="6">
        <f t="shared" si="29"/>
        <v>158038</v>
      </c>
      <c r="J105" s="17">
        <v>101673.8</v>
      </c>
      <c r="K105" s="17"/>
      <c r="L105" s="6">
        <f t="shared" si="28"/>
        <v>101673.8</v>
      </c>
      <c r="M105" s="17">
        <v>102758.2</v>
      </c>
      <c r="N105" s="6"/>
      <c r="O105" s="14">
        <f t="shared" si="32"/>
        <v>102758.2</v>
      </c>
    </row>
    <row r="106" spans="1:15" ht="47.25">
      <c r="A106" s="7" t="s">
        <v>227</v>
      </c>
      <c r="B106" s="41" t="s">
        <v>228</v>
      </c>
      <c r="C106" s="17">
        <v>78000</v>
      </c>
      <c r="D106" s="17"/>
      <c r="E106" s="17">
        <f t="shared" si="31"/>
        <v>78000</v>
      </c>
      <c r="F106" s="17"/>
      <c r="G106" s="6">
        <f t="shared" si="30"/>
        <v>78000</v>
      </c>
      <c r="H106" s="6"/>
      <c r="I106" s="6">
        <f t="shared" si="29"/>
        <v>78000</v>
      </c>
      <c r="J106" s="17">
        <v>0</v>
      </c>
      <c r="K106" s="17"/>
      <c r="L106" s="6">
        <f t="shared" si="28"/>
        <v>0</v>
      </c>
      <c r="M106" s="17">
        <v>130000</v>
      </c>
      <c r="N106" s="6"/>
      <c r="O106" s="14">
        <f t="shared" si="32"/>
        <v>130000</v>
      </c>
    </row>
    <row r="107" spans="1:15" ht="78.75">
      <c r="A107" s="7" t="s">
        <v>227</v>
      </c>
      <c r="B107" s="41" t="s">
        <v>296</v>
      </c>
      <c r="C107" s="17"/>
      <c r="D107" s="17">
        <v>269652.40000000002</v>
      </c>
      <c r="E107" s="17">
        <f t="shared" si="31"/>
        <v>269652.40000000002</v>
      </c>
      <c r="F107" s="17"/>
      <c r="G107" s="6">
        <f t="shared" si="30"/>
        <v>269652.40000000002</v>
      </c>
      <c r="H107" s="6"/>
      <c r="I107" s="6">
        <f t="shared" si="29"/>
        <v>269652.40000000002</v>
      </c>
      <c r="J107" s="17"/>
      <c r="K107" s="17"/>
      <c r="L107" s="6"/>
      <c r="M107" s="17"/>
      <c r="N107" s="6"/>
      <c r="O107" s="14"/>
    </row>
    <row r="108" spans="1:15" ht="50.45" customHeight="1">
      <c r="A108" s="7" t="s">
        <v>283</v>
      </c>
      <c r="B108" s="41" t="s">
        <v>251</v>
      </c>
      <c r="C108" s="17"/>
      <c r="D108" s="17">
        <v>266237.2</v>
      </c>
      <c r="E108" s="17">
        <f t="shared" si="31"/>
        <v>266237.2</v>
      </c>
      <c r="F108" s="17"/>
      <c r="G108" s="6">
        <f t="shared" si="30"/>
        <v>266237.2</v>
      </c>
      <c r="H108" s="6"/>
      <c r="I108" s="6">
        <f t="shared" si="29"/>
        <v>266237.2</v>
      </c>
      <c r="J108" s="17"/>
      <c r="K108" s="17">
        <v>204264.9</v>
      </c>
      <c r="L108" s="6">
        <f t="shared" ref="L108:L115" si="33">J108+K108</f>
        <v>204264.9</v>
      </c>
      <c r="M108" s="17"/>
      <c r="N108" s="6"/>
      <c r="O108" s="14"/>
    </row>
    <row r="109" spans="1:15" ht="50.1" customHeight="1">
      <c r="A109" s="7" t="s">
        <v>115</v>
      </c>
      <c r="B109" s="41" t="s">
        <v>55</v>
      </c>
      <c r="C109" s="17">
        <v>397774.2</v>
      </c>
      <c r="D109" s="17"/>
      <c r="E109" s="17">
        <f t="shared" si="31"/>
        <v>397774.2</v>
      </c>
      <c r="F109" s="17"/>
      <c r="G109" s="6">
        <f t="shared" si="30"/>
        <v>397774.2</v>
      </c>
      <c r="H109" s="6"/>
      <c r="I109" s="6">
        <f t="shared" si="29"/>
        <v>397774.2</v>
      </c>
      <c r="J109" s="17">
        <v>350210</v>
      </c>
      <c r="K109" s="17"/>
      <c r="L109" s="6">
        <f t="shared" si="33"/>
        <v>350210</v>
      </c>
      <c r="M109" s="17">
        <v>0</v>
      </c>
      <c r="N109" s="6"/>
      <c r="O109" s="14">
        <f t="shared" si="32"/>
        <v>0</v>
      </c>
    </row>
    <row r="110" spans="1:15" ht="47.25">
      <c r="A110" s="7" t="s">
        <v>209</v>
      </c>
      <c r="B110" s="41" t="s">
        <v>73</v>
      </c>
      <c r="C110" s="17">
        <v>273700</v>
      </c>
      <c r="D110" s="17"/>
      <c r="E110" s="17">
        <f t="shared" si="31"/>
        <v>273700</v>
      </c>
      <c r="F110" s="17"/>
      <c r="G110" s="6">
        <f t="shared" si="30"/>
        <v>273700</v>
      </c>
      <c r="H110" s="6"/>
      <c r="I110" s="6">
        <f t="shared" si="29"/>
        <v>273700</v>
      </c>
      <c r="J110" s="17">
        <v>0</v>
      </c>
      <c r="K110" s="17"/>
      <c r="L110" s="6">
        <f t="shared" si="33"/>
        <v>0</v>
      </c>
      <c r="M110" s="17">
        <v>0</v>
      </c>
      <c r="N110" s="6"/>
      <c r="O110" s="14">
        <f t="shared" si="32"/>
        <v>0</v>
      </c>
    </row>
    <row r="111" spans="1:15" ht="97.5" customHeight="1">
      <c r="A111" s="7" t="s">
        <v>193</v>
      </c>
      <c r="B111" s="41" t="s">
        <v>214</v>
      </c>
      <c r="C111" s="17">
        <v>0</v>
      </c>
      <c r="D111" s="17"/>
      <c r="E111" s="17">
        <f t="shared" si="31"/>
        <v>0</v>
      </c>
      <c r="F111" s="17"/>
      <c r="G111" s="6">
        <f t="shared" si="30"/>
        <v>0</v>
      </c>
      <c r="H111" s="6"/>
      <c r="I111" s="6">
        <f t="shared" si="29"/>
        <v>0</v>
      </c>
      <c r="J111" s="17">
        <v>267765.10000000003</v>
      </c>
      <c r="K111" s="17"/>
      <c r="L111" s="6">
        <f t="shared" si="33"/>
        <v>267765.10000000003</v>
      </c>
      <c r="M111" s="17">
        <v>0</v>
      </c>
      <c r="N111" s="6"/>
      <c r="O111" s="14">
        <f t="shared" si="32"/>
        <v>0</v>
      </c>
    </row>
    <row r="112" spans="1:15" ht="99" customHeight="1">
      <c r="A112" s="7" t="s">
        <v>124</v>
      </c>
      <c r="B112" s="41" t="s">
        <v>125</v>
      </c>
      <c r="C112" s="17">
        <v>199052.79999999999</v>
      </c>
      <c r="D112" s="17"/>
      <c r="E112" s="17">
        <f t="shared" si="31"/>
        <v>199052.79999999999</v>
      </c>
      <c r="F112" s="17"/>
      <c r="G112" s="6">
        <f t="shared" si="30"/>
        <v>199052.79999999999</v>
      </c>
      <c r="H112" s="6"/>
      <c r="I112" s="6">
        <f t="shared" si="29"/>
        <v>199052.79999999999</v>
      </c>
      <c r="J112" s="17">
        <v>212035.9</v>
      </c>
      <c r="K112" s="17"/>
      <c r="L112" s="6">
        <f t="shared" si="33"/>
        <v>212035.9</v>
      </c>
      <c r="M112" s="17">
        <v>0</v>
      </c>
      <c r="N112" s="6"/>
      <c r="O112" s="14">
        <f t="shared" si="32"/>
        <v>0</v>
      </c>
    </row>
    <row r="113" spans="1:15" ht="65.099999999999994" customHeight="1">
      <c r="A113" s="7" t="s">
        <v>190</v>
      </c>
      <c r="B113" s="41" t="s">
        <v>191</v>
      </c>
      <c r="C113" s="17">
        <v>257630</v>
      </c>
      <c r="D113" s="17"/>
      <c r="E113" s="17">
        <f t="shared" si="31"/>
        <v>257630</v>
      </c>
      <c r="F113" s="17"/>
      <c r="G113" s="6">
        <f t="shared" si="30"/>
        <v>257630</v>
      </c>
      <c r="H113" s="6"/>
      <c r="I113" s="6">
        <f t="shared" si="29"/>
        <v>257630</v>
      </c>
      <c r="J113" s="17">
        <v>0</v>
      </c>
      <c r="K113" s="17"/>
      <c r="L113" s="6">
        <f t="shared" si="33"/>
        <v>0</v>
      </c>
      <c r="M113" s="17">
        <v>0</v>
      </c>
      <c r="N113" s="6"/>
      <c r="O113" s="14">
        <f t="shared" si="32"/>
        <v>0</v>
      </c>
    </row>
    <row r="114" spans="1:15" ht="94.5">
      <c r="A114" s="7" t="s">
        <v>229</v>
      </c>
      <c r="B114" s="41" t="s">
        <v>265</v>
      </c>
      <c r="C114" s="17">
        <v>484613.2</v>
      </c>
      <c r="D114" s="17">
        <f>-6000+88172-81708.9</f>
        <v>463.10000000000582</v>
      </c>
      <c r="E114" s="17">
        <f t="shared" si="31"/>
        <v>485076.30000000005</v>
      </c>
      <c r="F114" s="17"/>
      <c r="G114" s="6">
        <f t="shared" si="30"/>
        <v>485076.30000000005</v>
      </c>
      <c r="H114" s="6"/>
      <c r="I114" s="6">
        <f t="shared" si="29"/>
        <v>485076.30000000005</v>
      </c>
      <c r="J114" s="17">
        <v>257513.8</v>
      </c>
      <c r="K114" s="17"/>
      <c r="L114" s="6">
        <f t="shared" si="33"/>
        <v>257513.8</v>
      </c>
      <c r="M114" s="17">
        <v>136936.79999999999</v>
      </c>
      <c r="N114" s="17">
        <v>-68468.399999999994</v>
      </c>
      <c r="O114" s="14">
        <f t="shared" si="32"/>
        <v>68468.399999999994</v>
      </c>
    </row>
    <row r="115" spans="1:15" ht="63" hidden="1" outlineLevel="1">
      <c r="A115" s="7" t="s">
        <v>128</v>
      </c>
      <c r="B115" s="41" t="s">
        <v>129</v>
      </c>
      <c r="C115" s="17">
        <v>6335</v>
      </c>
      <c r="D115" s="17">
        <v>-6335</v>
      </c>
      <c r="E115" s="17">
        <f t="shared" si="31"/>
        <v>0</v>
      </c>
      <c r="F115" s="17"/>
      <c r="G115" s="6">
        <f t="shared" si="30"/>
        <v>0</v>
      </c>
      <c r="H115" s="6"/>
      <c r="I115" s="6">
        <f t="shared" si="29"/>
        <v>0</v>
      </c>
      <c r="J115" s="17">
        <v>0</v>
      </c>
      <c r="K115" s="17"/>
      <c r="L115" s="6">
        <f t="shared" si="33"/>
        <v>0</v>
      </c>
      <c r="M115" s="17">
        <v>0</v>
      </c>
      <c r="N115" s="6"/>
      <c r="O115" s="14">
        <f t="shared" si="32"/>
        <v>0</v>
      </c>
    </row>
    <row r="116" spans="1:15" ht="31.5" collapsed="1">
      <c r="A116" s="15" t="s">
        <v>41</v>
      </c>
      <c r="B116" s="44" t="s">
        <v>19</v>
      </c>
      <c r="C116" s="18">
        <f t="shared" ref="C116:O116" si="34">SUM(C117:C133)</f>
        <v>1053569.3999999999</v>
      </c>
      <c r="D116" s="18">
        <f t="shared" si="34"/>
        <v>0</v>
      </c>
      <c r="E116" s="18">
        <f t="shared" si="34"/>
        <v>1053569.3999999999</v>
      </c>
      <c r="F116" s="18">
        <f t="shared" si="34"/>
        <v>0</v>
      </c>
      <c r="G116" s="18">
        <f t="shared" si="34"/>
        <v>1053569.3999999999</v>
      </c>
      <c r="H116" s="18">
        <f t="shared" si="34"/>
        <v>0</v>
      </c>
      <c r="I116" s="18">
        <f t="shared" si="34"/>
        <v>1053569.3999999999</v>
      </c>
      <c r="J116" s="18">
        <f t="shared" si="34"/>
        <v>1038779.8999999999</v>
      </c>
      <c r="K116" s="18">
        <f t="shared" si="34"/>
        <v>0</v>
      </c>
      <c r="L116" s="18">
        <f t="shared" si="34"/>
        <v>1038779.8999999999</v>
      </c>
      <c r="M116" s="18">
        <f t="shared" si="34"/>
        <v>1052909.2</v>
      </c>
      <c r="N116" s="18">
        <f t="shared" si="34"/>
        <v>0</v>
      </c>
      <c r="O116" s="35">
        <f t="shared" si="34"/>
        <v>1052909.2</v>
      </c>
    </row>
    <row r="117" spans="1:15" ht="31.5">
      <c r="A117" s="7" t="s">
        <v>95</v>
      </c>
      <c r="B117" s="41" t="s">
        <v>94</v>
      </c>
      <c r="C117" s="17">
        <v>23888.9</v>
      </c>
      <c r="D117" s="17"/>
      <c r="E117" s="17">
        <f t="shared" si="31"/>
        <v>23888.9</v>
      </c>
      <c r="F117" s="17"/>
      <c r="G117" s="6">
        <f t="shared" si="30"/>
        <v>23888.9</v>
      </c>
      <c r="H117" s="6"/>
      <c r="I117" s="6">
        <f t="shared" si="29"/>
        <v>23888.9</v>
      </c>
      <c r="J117" s="17">
        <v>0</v>
      </c>
      <c r="K117" s="17"/>
      <c r="L117" s="6">
        <f t="shared" ref="L117:L133" si="35">J117+K117</f>
        <v>0</v>
      </c>
      <c r="M117" s="17">
        <v>0</v>
      </c>
      <c r="N117" s="6"/>
      <c r="O117" s="14">
        <f t="shared" si="32"/>
        <v>0</v>
      </c>
    </row>
    <row r="118" spans="1:15" ht="45.6" customHeight="1">
      <c r="A118" s="7" t="s">
        <v>42</v>
      </c>
      <c r="B118" s="41" t="s">
        <v>161</v>
      </c>
      <c r="C118" s="17">
        <v>19373.2</v>
      </c>
      <c r="D118" s="17"/>
      <c r="E118" s="17">
        <f t="shared" si="31"/>
        <v>19373.2</v>
      </c>
      <c r="F118" s="17"/>
      <c r="G118" s="6">
        <f t="shared" si="30"/>
        <v>19373.2</v>
      </c>
      <c r="H118" s="6"/>
      <c r="I118" s="6">
        <f t="shared" si="29"/>
        <v>19373.2</v>
      </c>
      <c r="J118" s="17">
        <v>20240.7</v>
      </c>
      <c r="K118" s="17"/>
      <c r="L118" s="6">
        <f t="shared" si="35"/>
        <v>20240.7</v>
      </c>
      <c r="M118" s="17">
        <v>20950</v>
      </c>
      <c r="N118" s="6"/>
      <c r="O118" s="14">
        <f t="shared" si="32"/>
        <v>20950</v>
      </c>
    </row>
    <row r="119" spans="1:15" ht="63">
      <c r="A119" s="7" t="s">
        <v>53</v>
      </c>
      <c r="B119" s="41" t="s">
        <v>81</v>
      </c>
      <c r="C119" s="17">
        <v>21.8</v>
      </c>
      <c r="D119" s="17"/>
      <c r="E119" s="17">
        <f t="shared" si="31"/>
        <v>21.8</v>
      </c>
      <c r="F119" s="17"/>
      <c r="G119" s="6">
        <f t="shared" si="30"/>
        <v>21.8</v>
      </c>
      <c r="H119" s="6"/>
      <c r="I119" s="6">
        <f t="shared" si="29"/>
        <v>21.8</v>
      </c>
      <c r="J119" s="17">
        <v>23.1</v>
      </c>
      <c r="K119" s="17"/>
      <c r="L119" s="6">
        <f t="shared" si="35"/>
        <v>23.1</v>
      </c>
      <c r="M119" s="17">
        <v>20.8</v>
      </c>
      <c r="N119" s="6"/>
      <c r="O119" s="14">
        <f t="shared" si="32"/>
        <v>20.8</v>
      </c>
    </row>
    <row r="120" spans="1:15" ht="47.25">
      <c r="A120" s="7" t="s">
        <v>43</v>
      </c>
      <c r="B120" s="41" t="s">
        <v>14</v>
      </c>
      <c r="C120" s="17">
        <v>17525.8</v>
      </c>
      <c r="D120" s="17"/>
      <c r="E120" s="17">
        <f t="shared" si="31"/>
        <v>17525.8</v>
      </c>
      <c r="F120" s="17"/>
      <c r="G120" s="6">
        <f t="shared" si="30"/>
        <v>17525.8</v>
      </c>
      <c r="H120" s="6"/>
      <c r="I120" s="6">
        <f t="shared" si="29"/>
        <v>17525.8</v>
      </c>
      <c r="J120" s="17">
        <v>17479.599999999999</v>
      </c>
      <c r="K120" s="17"/>
      <c r="L120" s="6">
        <f t="shared" si="35"/>
        <v>17479.599999999999</v>
      </c>
      <c r="M120" s="17">
        <v>17479.599999999999</v>
      </c>
      <c r="N120" s="6"/>
      <c r="O120" s="14">
        <f t="shared" si="32"/>
        <v>17479.599999999999</v>
      </c>
    </row>
    <row r="121" spans="1:15" ht="47.25">
      <c r="A121" s="7" t="s">
        <v>44</v>
      </c>
      <c r="B121" s="41" t="s">
        <v>80</v>
      </c>
      <c r="C121" s="17">
        <v>66422.7</v>
      </c>
      <c r="D121" s="17"/>
      <c r="E121" s="17">
        <f t="shared" si="31"/>
        <v>66422.7</v>
      </c>
      <c r="F121" s="17"/>
      <c r="G121" s="6">
        <f t="shared" si="30"/>
        <v>66422.7</v>
      </c>
      <c r="H121" s="6"/>
      <c r="I121" s="6">
        <f t="shared" si="29"/>
        <v>66422.7</v>
      </c>
      <c r="J121" s="17">
        <v>45215.1</v>
      </c>
      <c r="K121" s="17"/>
      <c r="L121" s="6">
        <f t="shared" si="35"/>
        <v>45215.1</v>
      </c>
      <c r="M121" s="17">
        <v>46065.8</v>
      </c>
      <c r="N121" s="6"/>
      <c r="O121" s="14">
        <f t="shared" si="32"/>
        <v>46065.8</v>
      </c>
    </row>
    <row r="122" spans="1:15" ht="110.25">
      <c r="A122" s="7" t="s">
        <v>45</v>
      </c>
      <c r="B122" s="41" t="s">
        <v>266</v>
      </c>
      <c r="C122" s="17">
        <v>22005.9</v>
      </c>
      <c r="D122" s="17"/>
      <c r="E122" s="17">
        <f t="shared" si="31"/>
        <v>22005.9</v>
      </c>
      <c r="F122" s="17"/>
      <c r="G122" s="6">
        <f t="shared" si="30"/>
        <v>22005.9</v>
      </c>
      <c r="H122" s="6"/>
      <c r="I122" s="6">
        <f t="shared" si="29"/>
        <v>22005.9</v>
      </c>
      <c r="J122" s="17">
        <v>21970.3</v>
      </c>
      <c r="K122" s="17"/>
      <c r="L122" s="6">
        <f t="shared" si="35"/>
        <v>21970.3</v>
      </c>
      <c r="M122" s="17">
        <v>21933.200000000001</v>
      </c>
      <c r="N122" s="6"/>
      <c r="O122" s="14">
        <f t="shared" si="32"/>
        <v>21933.200000000001</v>
      </c>
    </row>
    <row r="123" spans="1:15" ht="63">
      <c r="A123" s="7" t="s">
        <v>46</v>
      </c>
      <c r="B123" s="41" t="s">
        <v>267</v>
      </c>
      <c r="C123" s="17">
        <v>1044.0999999999999</v>
      </c>
      <c r="D123" s="17"/>
      <c r="E123" s="17">
        <f t="shared" si="31"/>
        <v>1044.0999999999999</v>
      </c>
      <c r="F123" s="17"/>
      <c r="G123" s="6">
        <f t="shared" si="30"/>
        <v>1044.0999999999999</v>
      </c>
      <c r="H123" s="6"/>
      <c r="I123" s="6">
        <f t="shared" si="29"/>
        <v>1044.0999999999999</v>
      </c>
      <c r="J123" s="17">
        <v>1091.7</v>
      </c>
      <c r="K123" s="17"/>
      <c r="L123" s="6">
        <f t="shared" si="35"/>
        <v>1091.7</v>
      </c>
      <c r="M123" s="17">
        <v>1172.5</v>
      </c>
      <c r="N123" s="6"/>
      <c r="O123" s="14">
        <f t="shared" si="32"/>
        <v>1172.5</v>
      </c>
    </row>
    <row r="124" spans="1:15" ht="78.75">
      <c r="A124" s="7" t="s">
        <v>47</v>
      </c>
      <c r="B124" s="41" t="s">
        <v>268</v>
      </c>
      <c r="C124" s="17">
        <v>9801</v>
      </c>
      <c r="D124" s="17"/>
      <c r="E124" s="17">
        <f t="shared" si="31"/>
        <v>9801</v>
      </c>
      <c r="F124" s="17"/>
      <c r="G124" s="6">
        <f t="shared" si="30"/>
        <v>9801</v>
      </c>
      <c r="H124" s="6"/>
      <c r="I124" s="6">
        <f t="shared" si="29"/>
        <v>9801</v>
      </c>
      <c r="J124" s="17">
        <v>10786.1</v>
      </c>
      <c r="K124" s="17"/>
      <c r="L124" s="6">
        <f t="shared" si="35"/>
        <v>10786.1</v>
      </c>
      <c r="M124" s="17">
        <v>10803.3</v>
      </c>
      <c r="N124" s="6"/>
      <c r="O124" s="14">
        <f t="shared" si="32"/>
        <v>10803.3</v>
      </c>
    </row>
    <row r="125" spans="1:15" ht="63.95" customHeight="1">
      <c r="A125" s="7" t="s">
        <v>48</v>
      </c>
      <c r="B125" s="41" t="s">
        <v>79</v>
      </c>
      <c r="C125" s="17">
        <v>17247.799999999988</v>
      </c>
      <c r="D125" s="17"/>
      <c r="E125" s="17">
        <f t="shared" si="31"/>
        <v>17247.799999999988</v>
      </c>
      <c r="F125" s="17"/>
      <c r="G125" s="6">
        <f t="shared" si="30"/>
        <v>17247.799999999988</v>
      </c>
      <c r="H125" s="6"/>
      <c r="I125" s="6">
        <f t="shared" si="29"/>
        <v>17247.799999999988</v>
      </c>
      <c r="J125" s="17">
        <v>17937.700000000012</v>
      </c>
      <c r="K125" s="17"/>
      <c r="L125" s="6">
        <f t="shared" si="35"/>
        <v>17937.700000000012</v>
      </c>
      <c r="M125" s="17">
        <v>18654.899999999994</v>
      </c>
      <c r="N125" s="6"/>
      <c r="O125" s="14">
        <f t="shared" si="32"/>
        <v>18654.899999999994</v>
      </c>
    </row>
    <row r="126" spans="1:15" ht="93" customHeight="1">
      <c r="A126" s="7" t="s">
        <v>49</v>
      </c>
      <c r="B126" s="41" t="s">
        <v>269</v>
      </c>
      <c r="C126" s="17">
        <v>56.4</v>
      </c>
      <c r="D126" s="17"/>
      <c r="E126" s="17">
        <f t="shared" si="31"/>
        <v>56.4</v>
      </c>
      <c r="F126" s="17"/>
      <c r="G126" s="6">
        <f t="shared" si="30"/>
        <v>56.4</v>
      </c>
      <c r="H126" s="6"/>
      <c r="I126" s="6">
        <f t="shared" si="29"/>
        <v>56.4</v>
      </c>
      <c r="J126" s="17">
        <v>58.7</v>
      </c>
      <c r="K126" s="17"/>
      <c r="L126" s="6">
        <f t="shared" si="35"/>
        <v>58.7</v>
      </c>
      <c r="M126" s="17">
        <v>61.2</v>
      </c>
      <c r="N126" s="6"/>
      <c r="O126" s="14">
        <f t="shared" si="32"/>
        <v>61.2</v>
      </c>
    </row>
    <row r="127" spans="1:15" ht="35.1" customHeight="1">
      <c r="A127" s="7" t="s">
        <v>50</v>
      </c>
      <c r="B127" s="41" t="s">
        <v>78</v>
      </c>
      <c r="C127" s="17">
        <v>425437.8</v>
      </c>
      <c r="D127" s="17"/>
      <c r="E127" s="17">
        <f t="shared" si="31"/>
        <v>425437.8</v>
      </c>
      <c r="F127" s="17"/>
      <c r="G127" s="6">
        <f t="shared" si="30"/>
        <v>425437.8</v>
      </c>
      <c r="H127" s="6"/>
      <c r="I127" s="6">
        <f t="shared" si="29"/>
        <v>425437.8</v>
      </c>
      <c r="J127" s="17">
        <v>425380.3</v>
      </c>
      <c r="K127" s="17"/>
      <c r="L127" s="6">
        <f t="shared" si="35"/>
        <v>425380.3</v>
      </c>
      <c r="M127" s="17">
        <v>425359.7</v>
      </c>
      <c r="N127" s="6"/>
      <c r="O127" s="14">
        <f t="shared" si="32"/>
        <v>425359.7</v>
      </c>
    </row>
    <row r="128" spans="1:15" ht="80.099999999999994" customHeight="1">
      <c r="A128" s="7" t="s">
        <v>51</v>
      </c>
      <c r="B128" s="41" t="s">
        <v>270</v>
      </c>
      <c r="C128" s="17">
        <v>192173.1</v>
      </c>
      <c r="D128" s="17"/>
      <c r="E128" s="17">
        <f t="shared" si="31"/>
        <v>192173.1</v>
      </c>
      <c r="F128" s="17"/>
      <c r="G128" s="6">
        <f t="shared" si="30"/>
        <v>192173.1</v>
      </c>
      <c r="H128" s="6"/>
      <c r="I128" s="6">
        <f t="shared" si="29"/>
        <v>192173.1</v>
      </c>
      <c r="J128" s="17">
        <v>206134.1</v>
      </c>
      <c r="K128" s="17"/>
      <c r="L128" s="6">
        <f t="shared" si="35"/>
        <v>206134.1</v>
      </c>
      <c r="M128" s="17">
        <v>208718</v>
      </c>
      <c r="N128" s="6"/>
      <c r="O128" s="14">
        <f t="shared" si="32"/>
        <v>208718</v>
      </c>
    </row>
    <row r="129" spans="1:15" ht="47.25">
      <c r="A129" s="7" t="s">
        <v>185</v>
      </c>
      <c r="B129" s="41" t="s">
        <v>186</v>
      </c>
      <c r="C129" s="17">
        <v>10455.700000000001</v>
      </c>
      <c r="D129" s="17"/>
      <c r="E129" s="17">
        <f t="shared" si="31"/>
        <v>10455.700000000001</v>
      </c>
      <c r="F129" s="17"/>
      <c r="G129" s="6">
        <f t="shared" si="30"/>
        <v>10455.700000000001</v>
      </c>
      <c r="H129" s="6"/>
      <c r="I129" s="6">
        <f t="shared" si="29"/>
        <v>10455.700000000001</v>
      </c>
      <c r="J129" s="17">
        <v>10351.299999999999</v>
      </c>
      <c r="K129" s="17"/>
      <c r="L129" s="6">
        <f t="shared" si="35"/>
        <v>10351.299999999999</v>
      </c>
      <c r="M129" s="17">
        <v>10351.299999999999</v>
      </c>
      <c r="N129" s="6"/>
      <c r="O129" s="14">
        <f t="shared" si="32"/>
        <v>10351.299999999999</v>
      </c>
    </row>
    <row r="130" spans="1:15" ht="31.5">
      <c r="A130" s="7" t="s">
        <v>71</v>
      </c>
      <c r="B130" s="41" t="s">
        <v>96</v>
      </c>
      <c r="C130" s="17">
        <v>2778</v>
      </c>
      <c r="D130" s="17"/>
      <c r="E130" s="17">
        <f t="shared" si="31"/>
        <v>2778</v>
      </c>
      <c r="F130" s="17"/>
      <c r="G130" s="6">
        <f t="shared" si="30"/>
        <v>2778</v>
      </c>
      <c r="H130" s="6"/>
      <c r="I130" s="6">
        <f t="shared" si="29"/>
        <v>2778</v>
      </c>
      <c r="J130" s="17">
        <v>1386</v>
      </c>
      <c r="K130" s="17"/>
      <c r="L130" s="6">
        <f t="shared" si="35"/>
        <v>1386</v>
      </c>
      <c r="M130" s="17">
        <v>1350.6</v>
      </c>
      <c r="N130" s="6"/>
      <c r="O130" s="14">
        <f t="shared" si="32"/>
        <v>1350.6</v>
      </c>
    </row>
    <row r="131" spans="1:15" ht="78.75">
      <c r="A131" s="7" t="s">
        <v>72</v>
      </c>
      <c r="B131" s="41" t="s">
        <v>97</v>
      </c>
      <c r="C131" s="17">
        <v>0</v>
      </c>
      <c r="D131" s="17"/>
      <c r="E131" s="17">
        <f t="shared" si="31"/>
        <v>0</v>
      </c>
      <c r="F131" s="17"/>
      <c r="G131" s="6">
        <f t="shared" si="30"/>
        <v>0</v>
      </c>
      <c r="H131" s="6"/>
      <c r="I131" s="6">
        <f t="shared" si="29"/>
        <v>0</v>
      </c>
      <c r="J131" s="17">
        <v>1023.7</v>
      </c>
      <c r="K131" s="17"/>
      <c r="L131" s="6">
        <f t="shared" si="35"/>
        <v>1023.7</v>
      </c>
      <c r="M131" s="17">
        <v>1682.6</v>
      </c>
      <c r="N131" s="6"/>
      <c r="O131" s="14">
        <f t="shared" si="32"/>
        <v>1682.6</v>
      </c>
    </row>
    <row r="132" spans="1:15" ht="110.25">
      <c r="A132" s="7" t="s">
        <v>76</v>
      </c>
      <c r="B132" s="41" t="s">
        <v>18</v>
      </c>
      <c r="C132" s="17">
        <v>195543.4</v>
      </c>
      <c r="D132" s="17"/>
      <c r="E132" s="17">
        <f t="shared" si="31"/>
        <v>195543.4</v>
      </c>
      <c r="F132" s="17"/>
      <c r="G132" s="6">
        <f t="shared" si="30"/>
        <v>195543.4</v>
      </c>
      <c r="H132" s="6"/>
      <c r="I132" s="6">
        <f t="shared" si="29"/>
        <v>195543.4</v>
      </c>
      <c r="J132" s="17">
        <v>207513.8</v>
      </c>
      <c r="K132" s="17"/>
      <c r="L132" s="6">
        <f t="shared" si="35"/>
        <v>207513.8</v>
      </c>
      <c r="M132" s="17">
        <v>214231.1</v>
      </c>
      <c r="N132" s="6"/>
      <c r="O132" s="14">
        <f t="shared" si="32"/>
        <v>214231.1</v>
      </c>
    </row>
    <row r="133" spans="1:15" ht="31.5">
      <c r="A133" s="7" t="s">
        <v>52</v>
      </c>
      <c r="B133" s="41" t="s">
        <v>106</v>
      </c>
      <c r="C133" s="17">
        <v>49793.8</v>
      </c>
      <c r="D133" s="17"/>
      <c r="E133" s="17">
        <f t="shared" si="31"/>
        <v>49793.8</v>
      </c>
      <c r="F133" s="17"/>
      <c r="G133" s="6">
        <f t="shared" si="30"/>
        <v>49793.8</v>
      </c>
      <c r="H133" s="6"/>
      <c r="I133" s="6">
        <f t="shared" si="29"/>
        <v>49793.8</v>
      </c>
      <c r="J133" s="17">
        <v>52187.7</v>
      </c>
      <c r="K133" s="17"/>
      <c r="L133" s="6">
        <f t="shared" si="35"/>
        <v>52187.7</v>
      </c>
      <c r="M133" s="17">
        <v>54074.6</v>
      </c>
      <c r="N133" s="6"/>
      <c r="O133" s="14">
        <f t="shared" si="32"/>
        <v>54074.6</v>
      </c>
    </row>
    <row r="134" spans="1:15" s="3" customFormat="1">
      <c r="A134" s="15" t="s">
        <v>41</v>
      </c>
      <c r="B134" s="42" t="s">
        <v>10</v>
      </c>
      <c r="C134" s="18">
        <f>SUM(C135:C154)</f>
        <v>1906906.2000000002</v>
      </c>
      <c r="D134" s="18">
        <f>SUM(D135:D154)</f>
        <v>79289.866999999998</v>
      </c>
      <c r="E134" s="18">
        <f>SUM(E135:E154)</f>
        <v>1986196.067</v>
      </c>
      <c r="F134" s="18">
        <f t="shared" ref="F134:I134" si="36">SUM(F135:F154)</f>
        <v>0</v>
      </c>
      <c r="G134" s="18">
        <f t="shared" si="36"/>
        <v>1986196.067</v>
      </c>
      <c r="H134" s="18">
        <f t="shared" si="36"/>
        <v>0</v>
      </c>
      <c r="I134" s="18">
        <f t="shared" si="36"/>
        <v>1986196.067</v>
      </c>
      <c r="J134" s="18">
        <f t="shared" ref="J134:O134" si="37">SUM(J135:J152)</f>
        <v>629820.79999999993</v>
      </c>
      <c r="K134" s="18">
        <f t="shared" si="37"/>
        <v>0</v>
      </c>
      <c r="L134" s="18">
        <f t="shared" si="37"/>
        <v>629820.79999999993</v>
      </c>
      <c r="M134" s="18">
        <f t="shared" si="37"/>
        <v>1415264.4</v>
      </c>
      <c r="N134" s="18">
        <f t="shared" si="37"/>
        <v>0</v>
      </c>
      <c r="O134" s="35">
        <f t="shared" si="37"/>
        <v>1415264.4</v>
      </c>
    </row>
    <row r="135" spans="1:15" ht="93" customHeight="1">
      <c r="A135" s="7" t="s">
        <v>113</v>
      </c>
      <c r="B135" s="41" t="s">
        <v>114</v>
      </c>
      <c r="C135" s="17">
        <v>11317</v>
      </c>
      <c r="D135" s="17"/>
      <c r="E135" s="17">
        <f t="shared" si="31"/>
        <v>11317</v>
      </c>
      <c r="F135" s="17"/>
      <c r="G135" s="6">
        <f t="shared" si="30"/>
        <v>11317</v>
      </c>
      <c r="H135" s="6"/>
      <c r="I135" s="6">
        <f t="shared" si="29"/>
        <v>11317</v>
      </c>
      <c r="J135" s="17">
        <v>12145.5</v>
      </c>
      <c r="K135" s="17"/>
      <c r="L135" s="6">
        <f>J135+K135</f>
        <v>12145.5</v>
      </c>
      <c r="M135" s="17">
        <v>12949.1</v>
      </c>
      <c r="N135" s="6"/>
      <c r="O135" s="14">
        <f t="shared" si="32"/>
        <v>12949.1</v>
      </c>
    </row>
    <row r="136" spans="1:15" ht="47.25">
      <c r="A136" s="7" t="s">
        <v>54</v>
      </c>
      <c r="B136" s="41" t="s">
        <v>57</v>
      </c>
      <c r="C136" s="17">
        <v>58165.3</v>
      </c>
      <c r="D136" s="17"/>
      <c r="E136" s="17">
        <f t="shared" si="31"/>
        <v>58165.3</v>
      </c>
      <c r="F136" s="17"/>
      <c r="G136" s="6">
        <f t="shared" si="30"/>
        <v>58165.3</v>
      </c>
      <c r="H136" s="6"/>
      <c r="I136" s="6">
        <f t="shared" si="29"/>
        <v>58165.3</v>
      </c>
      <c r="J136" s="17">
        <v>58165.3</v>
      </c>
      <c r="K136" s="17"/>
      <c r="L136" s="6">
        <f>J136+K136</f>
        <v>58165.3</v>
      </c>
      <c r="M136" s="17">
        <v>58165.3</v>
      </c>
      <c r="N136" s="6"/>
      <c r="O136" s="14">
        <f t="shared" si="32"/>
        <v>58165.3</v>
      </c>
    </row>
    <row r="137" spans="1:15" ht="63">
      <c r="A137" s="7" t="s">
        <v>65</v>
      </c>
      <c r="B137" s="41" t="s">
        <v>92</v>
      </c>
      <c r="C137" s="17">
        <v>24035.200000000001</v>
      </c>
      <c r="D137" s="17"/>
      <c r="E137" s="17">
        <f t="shared" si="31"/>
        <v>24035.200000000001</v>
      </c>
      <c r="F137" s="17"/>
      <c r="G137" s="6">
        <f t="shared" si="30"/>
        <v>24035.200000000001</v>
      </c>
      <c r="H137" s="6"/>
      <c r="I137" s="6">
        <f t="shared" si="29"/>
        <v>24035.200000000001</v>
      </c>
      <c r="J137" s="17">
        <v>0</v>
      </c>
      <c r="K137" s="17"/>
      <c r="L137" s="6">
        <f>J137+K137</f>
        <v>0</v>
      </c>
      <c r="M137" s="17">
        <v>0</v>
      </c>
      <c r="N137" s="6"/>
      <c r="O137" s="14">
        <f t="shared" si="32"/>
        <v>0</v>
      </c>
    </row>
    <row r="138" spans="1:15" ht="63">
      <c r="A138" s="7" t="s">
        <v>60</v>
      </c>
      <c r="B138" s="41" t="s">
        <v>91</v>
      </c>
      <c r="C138" s="17">
        <v>42568.800000000003</v>
      </c>
      <c r="D138" s="17"/>
      <c r="E138" s="17">
        <f t="shared" si="31"/>
        <v>42568.800000000003</v>
      </c>
      <c r="F138" s="17"/>
      <c r="G138" s="6">
        <f t="shared" si="30"/>
        <v>42568.800000000003</v>
      </c>
      <c r="H138" s="6"/>
      <c r="I138" s="6">
        <f t="shared" si="29"/>
        <v>42568.800000000003</v>
      </c>
      <c r="J138" s="17">
        <v>0</v>
      </c>
      <c r="K138" s="17"/>
      <c r="L138" s="6">
        <f>J138+K138</f>
        <v>0</v>
      </c>
      <c r="M138" s="17">
        <v>0</v>
      </c>
      <c r="N138" s="6"/>
      <c r="O138" s="14">
        <f t="shared" si="32"/>
        <v>0</v>
      </c>
    </row>
    <row r="139" spans="1:15" ht="207.95" customHeight="1">
      <c r="A139" s="7" t="s">
        <v>68</v>
      </c>
      <c r="B139" s="41" t="s">
        <v>160</v>
      </c>
      <c r="C139" s="17">
        <v>1106.9000000000001</v>
      </c>
      <c r="D139" s="17"/>
      <c r="E139" s="17">
        <f t="shared" si="31"/>
        <v>1106.9000000000001</v>
      </c>
      <c r="F139" s="17"/>
      <c r="G139" s="6">
        <f t="shared" si="30"/>
        <v>1106.9000000000001</v>
      </c>
      <c r="H139" s="6"/>
      <c r="I139" s="6">
        <f t="shared" si="29"/>
        <v>1106.9000000000001</v>
      </c>
      <c r="J139" s="17">
        <v>0</v>
      </c>
      <c r="K139" s="17"/>
      <c r="L139" s="6">
        <f>J139+K139</f>
        <v>0</v>
      </c>
      <c r="M139" s="17">
        <v>0</v>
      </c>
      <c r="N139" s="6"/>
      <c r="O139" s="14">
        <f t="shared" si="32"/>
        <v>0</v>
      </c>
    </row>
    <row r="140" spans="1:15" ht="63.6" customHeight="1">
      <c r="A140" s="7" t="s">
        <v>284</v>
      </c>
      <c r="B140" s="41" t="s">
        <v>285</v>
      </c>
      <c r="C140" s="17"/>
      <c r="D140" s="17">
        <v>56.667000000000002</v>
      </c>
      <c r="E140" s="17">
        <f t="shared" si="31"/>
        <v>56.667000000000002</v>
      </c>
      <c r="F140" s="17"/>
      <c r="G140" s="6">
        <f t="shared" si="30"/>
        <v>56.667000000000002</v>
      </c>
      <c r="H140" s="6"/>
      <c r="I140" s="6">
        <f t="shared" si="29"/>
        <v>56.667000000000002</v>
      </c>
      <c r="J140" s="17"/>
      <c r="K140" s="17"/>
      <c r="L140" s="6"/>
      <c r="M140" s="17"/>
      <c r="N140" s="6"/>
      <c r="O140" s="14"/>
    </row>
    <row r="141" spans="1:15" ht="64.5" customHeight="1">
      <c r="A141" s="7" t="s">
        <v>235</v>
      </c>
      <c r="B141" s="41" t="s">
        <v>271</v>
      </c>
      <c r="C141" s="17">
        <v>1356.6</v>
      </c>
      <c r="D141" s="17">
        <v>-1061.7</v>
      </c>
      <c r="E141" s="17">
        <f t="shared" si="31"/>
        <v>294.89999999999986</v>
      </c>
      <c r="F141" s="17"/>
      <c r="G141" s="6">
        <f t="shared" si="30"/>
        <v>294.89999999999986</v>
      </c>
      <c r="H141" s="6"/>
      <c r="I141" s="6">
        <f t="shared" si="29"/>
        <v>294.89999999999986</v>
      </c>
      <c r="J141" s="17">
        <v>0</v>
      </c>
      <c r="K141" s="17"/>
      <c r="L141" s="6">
        <f t="shared" ref="L141:L152" si="38">J141+K141</f>
        <v>0</v>
      </c>
      <c r="M141" s="17">
        <v>0</v>
      </c>
      <c r="N141" s="6"/>
      <c r="O141" s="14">
        <f t="shared" si="32"/>
        <v>0</v>
      </c>
    </row>
    <row r="142" spans="1:15" ht="78.75">
      <c r="A142" s="7" t="s">
        <v>236</v>
      </c>
      <c r="B142" s="41" t="s">
        <v>272</v>
      </c>
      <c r="C142" s="17">
        <v>17312.900000000001</v>
      </c>
      <c r="D142" s="17"/>
      <c r="E142" s="17">
        <f t="shared" si="31"/>
        <v>17312.900000000001</v>
      </c>
      <c r="F142" s="17"/>
      <c r="G142" s="6">
        <f t="shared" si="30"/>
        <v>17312.900000000001</v>
      </c>
      <c r="H142" s="6"/>
      <c r="I142" s="6">
        <f t="shared" si="29"/>
        <v>17312.900000000001</v>
      </c>
      <c r="J142" s="17">
        <v>0</v>
      </c>
      <c r="K142" s="17"/>
      <c r="L142" s="6">
        <f t="shared" si="38"/>
        <v>0</v>
      </c>
      <c r="M142" s="17">
        <v>0</v>
      </c>
      <c r="N142" s="6"/>
      <c r="O142" s="14">
        <f t="shared" si="32"/>
        <v>0</v>
      </c>
    </row>
    <row r="143" spans="1:15" ht="81.599999999999994" customHeight="1">
      <c r="A143" s="7" t="s">
        <v>246</v>
      </c>
      <c r="B143" s="41" t="s">
        <v>273</v>
      </c>
      <c r="C143" s="17">
        <v>15843.5</v>
      </c>
      <c r="D143" s="17"/>
      <c r="E143" s="17">
        <f t="shared" si="31"/>
        <v>15843.5</v>
      </c>
      <c r="F143" s="17"/>
      <c r="G143" s="6">
        <f t="shared" si="30"/>
        <v>15843.5</v>
      </c>
      <c r="H143" s="6"/>
      <c r="I143" s="6">
        <f t="shared" si="29"/>
        <v>15843.5</v>
      </c>
      <c r="J143" s="17">
        <v>0</v>
      </c>
      <c r="K143" s="17"/>
      <c r="L143" s="6">
        <f t="shared" si="38"/>
        <v>0</v>
      </c>
      <c r="M143" s="17">
        <v>0</v>
      </c>
      <c r="N143" s="6"/>
      <c r="O143" s="14">
        <f t="shared" si="32"/>
        <v>0</v>
      </c>
    </row>
    <row r="144" spans="1:15" ht="78.75">
      <c r="A144" s="7" t="s">
        <v>157</v>
      </c>
      <c r="B144" s="41" t="s">
        <v>158</v>
      </c>
      <c r="C144" s="17">
        <v>317547.3</v>
      </c>
      <c r="D144" s="17"/>
      <c r="E144" s="17">
        <f t="shared" si="31"/>
        <v>317547.3</v>
      </c>
      <c r="F144" s="17"/>
      <c r="G144" s="6">
        <f t="shared" si="30"/>
        <v>317547.3</v>
      </c>
      <c r="H144" s="6"/>
      <c r="I144" s="6">
        <f t="shared" si="29"/>
        <v>317547.3</v>
      </c>
      <c r="J144" s="17">
        <v>321318.09999999998</v>
      </c>
      <c r="K144" s="17"/>
      <c r="L144" s="6">
        <f t="shared" si="38"/>
        <v>321318.09999999998</v>
      </c>
      <c r="M144" s="17">
        <v>321318.09999999998</v>
      </c>
      <c r="N144" s="6"/>
      <c r="O144" s="14">
        <f t="shared" si="32"/>
        <v>321318.09999999998</v>
      </c>
    </row>
    <row r="145" spans="1:15" ht="140.44999999999999" customHeight="1">
      <c r="A145" s="7" t="s">
        <v>187</v>
      </c>
      <c r="B145" s="41" t="s">
        <v>188</v>
      </c>
      <c r="C145" s="17">
        <v>36718.300000000003</v>
      </c>
      <c r="D145" s="17"/>
      <c r="E145" s="17">
        <f t="shared" si="31"/>
        <v>36718.300000000003</v>
      </c>
      <c r="F145" s="17"/>
      <c r="G145" s="6">
        <f t="shared" si="30"/>
        <v>36718.300000000003</v>
      </c>
      <c r="H145" s="6"/>
      <c r="I145" s="6">
        <f t="shared" si="29"/>
        <v>36718.300000000003</v>
      </c>
      <c r="J145" s="17">
        <v>38135.699999999997</v>
      </c>
      <c r="K145" s="17"/>
      <c r="L145" s="6">
        <f t="shared" si="38"/>
        <v>38135.699999999997</v>
      </c>
      <c r="M145" s="17">
        <v>38135.699999999997</v>
      </c>
      <c r="N145" s="6"/>
      <c r="O145" s="14">
        <f t="shared" si="32"/>
        <v>38135.699999999997</v>
      </c>
    </row>
    <row r="146" spans="1:15" ht="83.1" customHeight="1">
      <c r="A146" s="7" t="s">
        <v>231</v>
      </c>
      <c r="B146" s="41" t="s">
        <v>232</v>
      </c>
      <c r="C146" s="17">
        <v>124005.8</v>
      </c>
      <c r="D146" s="17"/>
      <c r="E146" s="17">
        <f t="shared" si="31"/>
        <v>124005.8</v>
      </c>
      <c r="F146" s="17"/>
      <c r="G146" s="6">
        <f t="shared" si="30"/>
        <v>124005.8</v>
      </c>
      <c r="H146" s="6"/>
      <c r="I146" s="6">
        <f t="shared" si="29"/>
        <v>124005.8</v>
      </c>
      <c r="J146" s="17">
        <v>0</v>
      </c>
      <c r="K146" s="17"/>
      <c r="L146" s="6">
        <f t="shared" si="38"/>
        <v>0</v>
      </c>
      <c r="M146" s="17">
        <v>0</v>
      </c>
      <c r="N146" s="6"/>
      <c r="O146" s="14">
        <f t="shared" si="32"/>
        <v>0</v>
      </c>
    </row>
    <row r="147" spans="1:15" ht="54.95" customHeight="1">
      <c r="A147" s="7" t="s">
        <v>77</v>
      </c>
      <c r="B147" s="41" t="s">
        <v>189</v>
      </c>
      <c r="C147" s="17">
        <v>1079375</v>
      </c>
      <c r="D147" s="17"/>
      <c r="E147" s="17">
        <f t="shared" si="31"/>
        <v>1079375</v>
      </c>
      <c r="F147" s="17"/>
      <c r="G147" s="6">
        <f t="shared" si="30"/>
        <v>1079375</v>
      </c>
      <c r="H147" s="6"/>
      <c r="I147" s="6">
        <f t="shared" si="29"/>
        <v>1079375</v>
      </c>
      <c r="J147" s="17">
        <v>200000</v>
      </c>
      <c r="K147" s="17"/>
      <c r="L147" s="6">
        <f t="shared" si="38"/>
        <v>200000</v>
      </c>
      <c r="M147" s="17">
        <v>984640</v>
      </c>
      <c r="N147" s="6"/>
      <c r="O147" s="14">
        <f t="shared" si="32"/>
        <v>984640</v>
      </c>
    </row>
    <row r="148" spans="1:15" ht="78" customHeight="1">
      <c r="A148" s="7" t="s">
        <v>130</v>
      </c>
      <c r="B148" s="41" t="s">
        <v>131</v>
      </c>
      <c r="C148" s="17">
        <v>155000</v>
      </c>
      <c r="D148" s="17"/>
      <c r="E148" s="17">
        <f t="shared" si="31"/>
        <v>155000</v>
      </c>
      <c r="F148" s="17"/>
      <c r="G148" s="6">
        <f t="shared" si="30"/>
        <v>155000</v>
      </c>
      <c r="H148" s="6"/>
      <c r="I148" s="6">
        <f t="shared" si="29"/>
        <v>155000</v>
      </c>
      <c r="J148" s="17">
        <v>0</v>
      </c>
      <c r="K148" s="17"/>
      <c r="L148" s="6">
        <f t="shared" si="38"/>
        <v>0</v>
      </c>
      <c r="M148" s="17">
        <v>0</v>
      </c>
      <c r="N148" s="6"/>
      <c r="O148" s="14">
        <f t="shared" si="32"/>
        <v>0</v>
      </c>
    </row>
    <row r="149" spans="1:15" ht="51.95" customHeight="1">
      <c r="A149" s="7" t="s">
        <v>233</v>
      </c>
      <c r="B149" s="41" t="s">
        <v>234</v>
      </c>
      <c r="C149" s="17">
        <v>5000</v>
      </c>
      <c r="D149" s="17"/>
      <c r="E149" s="17">
        <f t="shared" si="31"/>
        <v>5000</v>
      </c>
      <c r="F149" s="17"/>
      <c r="G149" s="6">
        <f t="shared" si="30"/>
        <v>5000</v>
      </c>
      <c r="H149" s="6"/>
      <c r="I149" s="6">
        <f t="shared" si="29"/>
        <v>5000</v>
      </c>
      <c r="J149" s="17">
        <v>0</v>
      </c>
      <c r="K149" s="17"/>
      <c r="L149" s="6">
        <f t="shared" si="38"/>
        <v>0</v>
      </c>
      <c r="M149" s="17">
        <v>0</v>
      </c>
      <c r="N149" s="6"/>
      <c r="O149" s="14">
        <f t="shared" si="32"/>
        <v>0</v>
      </c>
    </row>
    <row r="150" spans="1:15" ht="87" customHeight="1">
      <c r="A150" s="7" t="s">
        <v>66</v>
      </c>
      <c r="B150" s="41" t="s">
        <v>93</v>
      </c>
      <c r="C150" s="17">
        <v>50.5</v>
      </c>
      <c r="D150" s="17"/>
      <c r="E150" s="17">
        <f t="shared" si="31"/>
        <v>50.5</v>
      </c>
      <c r="F150" s="17"/>
      <c r="G150" s="6">
        <f t="shared" si="30"/>
        <v>50.5</v>
      </c>
      <c r="H150" s="6"/>
      <c r="I150" s="6">
        <f t="shared" si="29"/>
        <v>50.5</v>
      </c>
      <c r="J150" s="17">
        <v>56.2</v>
      </c>
      <c r="K150" s="17"/>
      <c r="L150" s="6">
        <f t="shared" si="38"/>
        <v>56.2</v>
      </c>
      <c r="M150" s="17">
        <v>56.2</v>
      </c>
      <c r="N150" s="6"/>
      <c r="O150" s="14">
        <f t="shared" si="32"/>
        <v>56.2</v>
      </c>
    </row>
    <row r="151" spans="1:15" ht="69.599999999999994" customHeight="1">
      <c r="A151" s="7" t="s">
        <v>156</v>
      </c>
      <c r="B151" s="41" t="s">
        <v>177</v>
      </c>
      <c r="C151" s="45">
        <v>6463.1</v>
      </c>
      <c r="D151" s="17">
        <f>-88172+82213.8</f>
        <v>-5958.1999999999971</v>
      </c>
      <c r="E151" s="17">
        <f t="shared" si="31"/>
        <v>504.90000000000327</v>
      </c>
      <c r="F151" s="17"/>
      <c r="G151" s="6">
        <f t="shared" si="30"/>
        <v>504.90000000000327</v>
      </c>
      <c r="H151" s="6"/>
      <c r="I151" s="6">
        <f t="shared" si="29"/>
        <v>504.90000000000327</v>
      </c>
      <c r="J151" s="17">
        <v>0</v>
      </c>
      <c r="K151" s="17"/>
      <c r="L151" s="6">
        <f t="shared" si="38"/>
        <v>0</v>
      </c>
      <c r="M151" s="17">
        <v>0</v>
      </c>
      <c r="N151" s="6"/>
      <c r="O151" s="14">
        <f t="shared" si="32"/>
        <v>0</v>
      </c>
    </row>
    <row r="152" spans="1:15" ht="48" customHeight="1">
      <c r="A152" s="7" t="s">
        <v>247</v>
      </c>
      <c r="B152" s="41" t="s">
        <v>274</v>
      </c>
      <c r="C152" s="17">
        <v>11040</v>
      </c>
      <c r="D152" s="17"/>
      <c r="E152" s="17">
        <f t="shared" si="31"/>
        <v>11040</v>
      </c>
      <c r="F152" s="17"/>
      <c r="G152" s="6">
        <f t="shared" si="30"/>
        <v>11040</v>
      </c>
      <c r="H152" s="6"/>
      <c r="I152" s="6">
        <f t="shared" si="29"/>
        <v>11040</v>
      </c>
      <c r="J152" s="17">
        <v>0</v>
      </c>
      <c r="K152" s="17"/>
      <c r="L152" s="17">
        <f t="shared" si="38"/>
        <v>0</v>
      </c>
      <c r="M152" s="17">
        <v>0</v>
      </c>
      <c r="N152" s="17"/>
      <c r="O152" s="36">
        <f t="shared" si="32"/>
        <v>0</v>
      </c>
    </row>
    <row r="153" spans="1:15" ht="68.099999999999994" customHeight="1">
      <c r="A153" s="7" t="s">
        <v>287</v>
      </c>
      <c r="B153" s="41" t="s">
        <v>288</v>
      </c>
      <c r="C153" s="17"/>
      <c r="D153" s="17">
        <v>70190.100000000006</v>
      </c>
      <c r="E153" s="17">
        <f t="shared" si="31"/>
        <v>70190.100000000006</v>
      </c>
      <c r="F153" s="17"/>
      <c r="G153" s="6">
        <f t="shared" si="30"/>
        <v>70190.100000000006</v>
      </c>
      <c r="H153" s="6"/>
      <c r="I153" s="6">
        <f t="shared" si="29"/>
        <v>70190.100000000006</v>
      </c>
      <c r="J153" s="17"/>
      <c r="K153" s="17"/>
      <c r="L153" s="17"/>
      <c r="M153" s="17"/>
      <c r="N153" s="17"/>
      <c r="O153" s="36"/>
    </row>
    <row r="154" spans="1:15" ht="47.25">
      <c r="A154" s="7" t="s">
        <v>215</v>
      </c>
      <c r="B154" s="41" t="s">
        <v>286</v>
      </c>
      <c r="C154" s="17"/>
      <c r="D154" s="17">
        <v>16063</v>
      </c>
      <c r="E154" s="17">
        <f t="shared" si="31"/>
        <v>16063</v>
      </c>
      <c r="F154" s="17"/>
      <c r="G154" s="6">
        <f t="shared" si="30"/>
        <v>16063</v>
      </c>
      <c r="H154" s="6"/>
      <c r="I154" s="6">
        <f t="shared" si="29"/>
        <v>16063</v>
      </c>
      <c r="J154" s="17"/>
      <c r="K154" s="17"/>
      <c r="L154" s="17"/>
      <c r="M154" s="17"/>
      <c r="N154" s="17"/>
      <c r="O154" s="36"/>
    </row>
    <row r="155" spans="1:15" ht="31.5">
      <c r="A155" s="8" t="s">
        <v>213</v>
      </c>
      <c r="B155" s="42" t="s">
        <v>12</v>
      </c>
      <c r="C155" s="18"/>
      <c r="D155" s="18">
        <f>D156+D157</f>
        <v>162902.37952000002</v>
      </c>
      <c r="E155" s="18">
        <f>E156+E157</f>
        <v>162902.37952000002</v>
      </c>
      <c r="F155" s="18">
        <f t="shared" ref="F155:I155" si="39">F156+F157</f>
        <v>0</v>
      </c>
      <c r="G155" s="18">
        <f t="shared" si="39"/>
        <v>162902.37952000002</v>
      </c>
      <c r="H155" s="18">
        <f t="shared" si="39"/>
        <v>0</v>
      </c>
      <c r="I155" s="18">
        <f t="shared" si="39"/>
        <v>162902.37952000002</v>
      </c>
      <c r="J155" s="18"/>
      <c r="K155" s="18"/>
      <c r="L155" s="18"/>
      <c r="M155" s="18"/>
      <c r="N155" s="18"/>
      <c r="O155" s="35"/>
    </row>
    <row r="156" spans="1:15" ht="95.1" customHeight="1">
      <c r="A156" s="7" t="s">
        <v>120</v>
      </c>
      <c r="B156" s="41" t="s">
        <v>291</v>
      </c>
      <c r="C156" s="17"/>
      <c r="D156" s="17">
        <v>135620.21752000001</v>
      </c>
      <c r="E156" s="17">
        <f t="shared" si="31"/>
        <v>135620.21752000001</v>
      </c>
      <c r="F156" s="17"/>
      <c r="G156" s="6">
        <f t="shared" si="30"/>
        <v>135620.21752000001</v>
      </c>
      <c r="H156" s="6"/>
      <c r="I156" s="6">
        <f t="shared" si="29"/>
        <v>135620.21752000001</v>
      </c>
      <c r="J156" s="17"/>
      <c r="K156" s="17"/>
      <c r="L156" s="17"/>
      <c r="M156" s="17"/>
      <c r="N156" s="17"/>
      <c r="O156" s="36"/>
    </row>
    <row r="157" spans="1:15" ht="47.25">
      <c r="A157" s="7" t="s">
        <v>289</v>
      </c>
      <c r="B157" s="41" t="s">
        <v>290</v>
      </c>
      <c r="C157" s="17"/>
      <c r="D157" s="17">
        <f>2700+24582.162</f>
        <v>27282.162</v>
      </c>
      <c r="E157" s="17">
        <f t="shared" si="31"/>
        <v>27282.162</v>
      </c>
      <c r="F157" s="17"/>
      <c r="G157" s="6">
        <f t="shared" si="30"/>
        <v>27282.162</v>
      </c>
      <c r="H157" s="6"/>
      <c r="I157" s="6">
        <f t="shared" si="29"/>
        <v>27282.162</v>
      </c>
      <c r="J157" s="17"/>
      <c r="K157" s="17"/>
      <c r="L157" s="17"/>
      <c r="M157" s="17"/>
      <c r="N157" s="17"/>
      <c r="O157" s="36"/>
    </row>
    <row r="158" spans="1:15" ht="78.75">
      <c r="A158" s="8" t="s">
        <v>292</v>
      </c>
      <c r="B158" s="42" t="s">
        <v>293</v>
      </c>
      <c r="C158" s="18"/>
      <c r="D158" s="18">
        <f>D159</f>
        <v>35441.539539999998</v>
      </c>
      <c r="E158" s="18">
        <f>+E159</f>
        <v>35441.539539999998</v>
      </c>
      <c r="F158" s="18">
        <f t="shared" ref="F158:I158" si="40">+F159</f>
        <v>0</v>
      </c>
      <c r="G158" s="18">
        <f t="shared" si="40"/>
        <v>35441.539539999998</v>
      </c>
      <c r="H158" s="18">
        <f t="shared" si="40"/>
        <v>0</v>
      </c>
      <c r="I158" s="18">
        <f t="shared" si="40"/>
        <v>35441.539539999998</v>
      </c>
      <c r="J158" s="18"/>
      <c r="K158" s="18"/>
      <c r="L158" s="18"/>
      <c r="M158" s="18"/>
      <c r="N158" s="18"/>
      <c r="O158" s="35"/>
    </row>
    <row r="159" spans="1:15" ht="48" thickBot="1">
      <c r="A159" s="50" t="s">
        <v>294</v>
      </c>
      <c r="B159" s="46" t="s">
        <v>295</v>
      </c>
      <c r="C159" s="37"/>
      <c r="D159" s="37">
        <v>35441.539539999998</v>
      </c>
      <c r="E159" s="37">
        <f t="shared" si="31"/>
        <v>35441.539539999998</v>
      </c>
      <c r="F159" s="37"/>
      <c r="G159" s="47">
        <f t="shared" si="30"/>
        <v>35441.539539999998</v>
      </c>
      <c r="H159" s="47"/>
      <c r="I159" s="47">
        <f t="shared" si="29"/>
        <v>35441.539539999998</v>
      </c>
      <c r="J159" s="37"/>
      <c r="K159" s="37"/>
      <c r="L159" s="37"/>
      <c r="M159" s="37"/>
      <c r="N159" s="37"/>
      <c r="O159" s="38"/>
    </row>
    <row r="160" spans="1:15">
      <c r="A160" s="20"/>
      <c r="B160" s="21"/>
      <c r="C160" s="22"/>
      <c r="D160" s="22"/>
      <c r="E160" s="22"/>
      <c r="F160" s="22"/>
      <c r="G160" s="22"/>
      <c r="H160" s="22"/>
      <c r="I160" s="22"/>
      <c r="J160" s="22"/>
      <c r="K160" s="22"/>
      <c r="L160" s="22"/>
      <c r="M160" s="22"/>
      <c r="N160" s="22"/>
      <c r="O160" s="22"/>
    </row>
    <row r="161" spans="1:15">
      <c r="A161" s="20"/>
      <c r="B161" s="21"/>
      <c r="C161" s="22"/>
      <c r="D161" s="22"/>
      <c r="E161" s="22"/>
      <c r="F161" s="22"/>
      <c r="G161" s="22"/>
      <c r="H161" s="22"/>
      <c r="I161" s="22"/>
      <c r="J161" s="22"/>
      <c r="K161" s="22"/>
      <c r="L161" s="22"/>
      <c r="M161" s="22"/>
      <c r="N161" s="22"/>
      <c r="O161" s="22"/>
    </row>
    <row r="162" spans="1:15">
      <c r="A162" s="20"/>
      <c r="B162" s="21"/>
      <c r="C162" s="22"/>
      <c r="D162" s="22"/>
      <c r="E162" s="22"/>
      <c r="F162" s="22"/>
      <c r="G162" s="22"/>
      <c r="H162" s="22"/>
      <c r="I162" s="22"/>
      <c r="J162" s="22"/>
      <c r="K162" s="22"/>
      <c r="L162" s="22"/>
      <c r="M162" s="22"/>
      <c r="N162" s="22"/>
      <c r="O162" s="22"/>
    </row>
    <row r="164" spans="1:15">
      <c r="A164" s="49">
        <v>25098</v>
      </c>
    </row>
  </sheetData>
  <autoFilter ref="A11:N159"/>
  <mergeCells count="10">
    <mergeCell ref="E6:O6"/>
    <mergeCell ref="E5:O5"/>
    <mergeCell ref="E3:O3"/>
    <mergeCell ref="E4:O4"/>
    <mergeCell ref="A10:A11"/>
    <mergeCell ref="B10:B11"/>
    <mergeCell ref="A7:M7"/>
    <mergeCell ref="J9:M9"/>
    <mergeCell ref="C10:O10"/>
    <mergeCell ref="A8:O8"/>
  </mergeCells>
  <printOptions horizontalCentered="1"/>
  <pageMargins left="0.39370078740157483" right="0.39370078740157483" top="0.78740157480314965" bottom="0.59055118110236227" header="0.51181102362204722" footer="0.51181102362204722"/>
  <pageSetup paperSize="9" scale="53" firstPageNumber="3" fitToHeight="0" orientation="portrait" useFirstPageNumber="1"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2023</vt:lpstr>
      <vt:lpstr>'доходы 2023'!Заголовки_для_печати</vt:lpstr>
      <vt:lpstr>'доходы 2023'!Область_печати</vt:lpstr>
    </vt:vector>
  </TitlesOfParts>
  <Company>Мин. фин. РСО-Алания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Bud1</dc:creator>
  <cp:lastModifiedBy>Bud4</cp:lastModifiedBy>
  <cp:lastPrinted>2023-06-26T07:07:55Z</cp:lastPrinted>
  <dcterms:created xsi:type="dcterms:W3CDTF">2011-12-06T14:26:08Z</dcterms:created>
  <dcterms:modified xsi:type="dcterms:W3CDTF">2023-10-25T12:38:46Z</dcterms:modified>
</cp:coreProperties>
</file>